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1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2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0.xml" ContentType="application/vnd.openxmlformats-officedocument.drawing+xml"/>
  <Override PartName="/xl/charts/chart5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9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60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61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62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63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4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5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6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1.xml" ContentType="application/vnd.openxmlformats-officedocument.drawing+xml"/>
  <Override PartName="/xl/charts/chart67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8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9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70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71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2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3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4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75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2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13.xml" ContentType="application/vnd.openxmlformats-officedocument.drawing+xml"/>
  <Override PartName="/xl/charts/chart79.xml" ContentType="application/vnd.openxmlformats-officedocument.drawingml.chart+xml"/>
  <Override PartName="/xl/drawings/drawing1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8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5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6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87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17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18.xml" ContentType="application/vnd.openxmlformats-officedocument.drawing+xml"/>
  <Override PartName="/xl/charts/chart97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98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99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100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101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102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103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104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105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19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0.xml" ContentType="application/vnd.openxmlformats-officedocument.drawing+xml"/>
  <Override PartName="/xl/charts/chart108.xml" ContentType="application/vnd.openxmlformats-officedocument.drawingml.chart+xml"/>
  <Override PartName="/xl/drawings/drawing21.xml" ContentType="application/vnd.openxmlformats-officedocument.drawing+xml"/>
  <Override PartName="/xl/charts/chart109.xml" ContentType="application/vnd.openxmlformats-officedocument.drawingml.chart+xml"/>
  <Override PartName="/xl/drawings/drawing22.xml" ContentType="application/vnd.openxmlformats-officedocument.drawing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23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11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24.xml" ContentType="application/vnd.openxmlformats-officedocument.drawing+xml"/>
  <Override PartName="/xl/charts/chart118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119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120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121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122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123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124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125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126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25.xml" ContentType="application/vnd.openxmlformats-officedocument.drawing+xml"/>
  <Override PartName="/xl/charts/chart127.xml" ContentType="application/vnd.openxmlformats-officedocument.drawingml.chart+xml"/>
  <Override PartName="/xl/drawings/drawing26.xml" ContentType="application/vnd.openxmlformats-officedocument.drawing+xml"/>
  <Override PartName="/xl/charts/chart128.xml" ContentType="application/vnd.openxmlformats-officedocument.drawingml.chart+xml"/>
  <Override PartName="/xl/drawings/drawing27.xml" ContentType="application/vnd.openxmlformats-officedocument.drawing+xml"/>
  <Override PartName="/xl/charts/chart1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\GB\Gleichstellungsbuero\GS\1 Team, Gremien, AGs\6 bukof\bukof-AG Gender Controlling an FHs\aÜberarbeitung 2020\Entwürfe AG bukof\"/>
    </mc:Choice>
  </mc:AlternateContent>
  <bookViews>
    <workbookView xWindow="0" yWindow="0" windowWidth="19200" windowHeight="11460" tabRatio="851"/>
  </bookViews>
  <sheets>
    <sheet name="Titel" sheetId="1" r:id="rId1"/>
    <sheet name="Inhalt" sheetId="2" r:id="rId2"/>
    <sheet name="Hinweise" sheetId="3" r:id="rId3"/>
    <sheet name="S 1 Studiengang" sheetId="4" r:id="rId4"/>
    <sheet name="S 2 Fachbereich" sheetId="5" r:id="rId5"/>
    <sheet name="S 3 Studienverlauf " sheetId="6" r:id="rId6"/>
    <sheet name="S 4 Absolv. Regelst." sheetId="7" r:id="rId7"/>
    <sheet name="HP 1 Statusgruppen" sheetId="8" r:id="rId8"/>
    <sheet name="HP 2 Teilzeit" sheetId="9" r:id="rId9"/>
    <sheet name="HP 3 Befristet" sheetId="10" r:id="rId10"/>
    <sheet name="HP 4 Professuren" sheetId="30" r:id="rId11"/>
    <sheet name="HP 5 GPG" sheetId="12" r:id="rId12"/>
    <sheet name="HP 6 Beruf.verfahren" sheetId="13" r:id="rId13"/>
    <sheet name="HP 7 LfbA" sheetId="14" r:id="rId14"/>
    <sheet name="HP 8 Lehrbeauf." sheetId="15" r:id="rId15"/>
    <sheet name="HP 9 Wiss. Mitarb." sheetId="16" r:id="rId16"/>
    <sheet name="HP 10 SHK WHK" sheetId="17" r:id="rId17"/>
    <sheet name="HP 11 MTV" sheetId="18" r:id="rId18"/>
    <sheet name="WQ 1 Promotionen" sheetId="19" r:id="rId19"/>
    <sheet name="WQ 2 Karrierestufen" sheetId="20" r:id="rId20"/>
    <sheet name="LG 1 Führungsebenen" sheetId="21" r:id="rId21"/>
    <sheet name="LG 2 Verwalt. Leitung" sheetId="22" r:id="rId22"/>
    <sheet name="LG 3 Leitung Proj." sheetId="23" r:id="rId23"/>
    <sheet name="LG 4 Zentr. Gremien" sheetId="24" r:id="rId24"/>
    <sheet name="LG 5 Gremien Fachb." sheetId="25" r:id="rId25"/>
    <sheet name="LG 6 Berufungskomm." sheetId="26" r:id="rId26"/>
    <sheet name="LG 7 Partizipationsquote" sheetId="31" r:id="rId27"/>
    <sheet name="F 1 Budget für Gleichstellung" sheetId="28" r:id="rId28"/>
    <sheet name="FG 1 Vereinbarkeit" sheetId="29" r:id="rId29"/>
  </sheets>
  <definedNames>
    <definedName name="_Toc535911891" localSheetId="21">'LG 2 Verwalt. Leitung'!$A$1</definedName>
    <definedName name="_Toc535911892" localSheetId="22">'LG 3 Leitung Proj.'!$A$1</definedName>
    <definedName name="_Toc535911893" localSheetId="23">'LG 4 Zentr. Gremien'!$A$1</definedName>
    <definedName name="_Toc535911893" localSheetId="24">'LG 5 Gremien Fachb.'!$A$1</definedName>
    <definedName name="_Toc535911893" localSheetId="25">'LG 6 Berufungskomm.'!$A$1</definedName>
    <definedName name="_Toc535911894" localSheetId="24">'LG 5 Gremien Fachb.'!$A$1</definedName>
    <definedName name="_Toc535911894" localSheetId="25">'LG 6 Berufungskomm.'!$A$1</definedName>
    <definedName name="_Toc535911895" localSheetId="25">'LG 6 Berufungskomm.'!$A$1</definedName>
    <definedName name="_xlnm.Print_Area" localSheetId="27">'F 1 Budget für Gleichstellung'!$A$1:$L$17</definedName>
    <definedName name="_xlnm.Print_Area" localSheetId="28">'FG 1 Vereinbarkeit'!$A$1:$I$15</definedName>
    <definedName name="_xlnm.Print_Area" localSheetId="2">Hinweise!$A$1:$H$47</definedName>
    <definedName name="_xlnm.Print_Area" localSheetId="7">'HP 1 Statusgruppen'!$A$1:$U$155</definedName>
    <definedName name="_xlnm.Print_Area" localSheetId="16">'HP 10 SHK WHK'!$A$1:$W$44</definedName>
    <definedName name="_xlnm.Print_Area" localSheetId="17">'HP 11 MTV'!$A$1:$AA$65</definedName>
    <definedName name="_xlnm.Print_Area" localSheetId="8">'HP 2 Teilzeit'!$A$1:$Z$164</definedName>
    <definedName name="_xlnm.Print_Area" localSheetId="9">'HP 3 Befristet'!$A$1:$Y$133</definedName>
    <definedName name="_xlnm.Print_Area" localSheetId="10">'HP 4 Professuren'!$A$1:$V$97</definedName>
    <definedName name="_xlnm.Print_Area" localSheetId="11">'HP 5 GPG'!$A$1:$P$113</definedName>
    <definedName name="_xlnm.Print_Area" localSheetId="12">'HP 6 Beruf.verfahren'!$A$1:$S$126</definedName>
    <definedName name="_xlnm.Print_Area" localSheetId="13">'HP 7 LfbA'!$A$1:$AA$68</definedName>
    <definedName name="_xlnm.Print_Area" localSheetId="14">'HP 8 Lehrbeauf.'!$A$1:$X$23</definedName>
    <definedName name="_xlnm.Print_Area" localSheetId="15">'HP 9 Wiss. Mitarb.'!$A$1:$Y$68</definedName>
    <definedName name="_xlnm.Print_Area" localSheetId="1">Inhalt!$A$1:$K$96</definedName>
    <definedName name="_xlnm.Print_Area" localSheetId="20">'LG 1 Führungsebenen'!$A$1:$S$26</definedName>
    <definedName name="_xlnm.Print_Area" localSheetId="21">'LG 2 Verwalt. Leitung'!$A$1:$R$16</definedName>
    <definedName name="_xlnm.Print_Area" localSheetId="22">'LG 3 Leitung Proj.'!$A$1:$S$16</definedName>
    <definedName name="_xlnm.Print_Area" localSheetId="23">'LG 4 Zentr. Gremien'!$A$1:$AA$24</definedName>
    <definedName name="_xlnm.Print_Area" localSheetId="24">'LG 5 Gremien Fachb.'!$A$1:$AB$43</definedName>
    <definedName name="_xlnm.Print_Area" localSheetId="25">'LG 6 Berufungskomm.'!$A$1:$T$122</definedName>
    <definedName name="_xlnm.Print_Area" localSheetId="26">'LG 7 Partizipationsquote'!$A$1:$V$22</definedName>
    <definedName name="_xlnm.Print_Area" localSheetId="4">'S 2 Fachbereich'!$A$1:$V$34</definedName>
    <definedName name="_xlnm.Print_Area" localSheetId="5">'S 3 Studienverlauf '!$A$1:$Y$238</definedName>
    <definedName name="_xlnm.Print_Area" localSheetId="6">'S 4 Absolv. Regelst.'!$A$1:$Y$47</definedName>
    <definedName name="_xlnm.Print_Area" localSheetId="0">Titel!$A$1:$N$39</definedName>
    <definedName name="_xlnm.Print_Area" localSheetId="18">'WQ 1 Promotionen'!$A$1:$S$109</definedName>
    <definedName name="_xlnm.Print_Area" localSheetId="19">'WQ 2 Karrierestufen'!$A$1:$U$130</definedName>
    <definedName name="Z_44F1111D_E141_4521_B561_50BB9B217F94_.wvu.Cols" localSheetId="7" hidden="1">'HP 1 Statusgruppen'!$K:$K</definedName>
    <definedName name="Z_44F1111D_E141_4521_B561_50BB9B217F94_.wvu.Cols" localSheetId="8" hidden="1">'HP 2 Teilzeit'!$O:$O</definedName>
    <definedName name="Z_44F1111D_E141_4521_B561_50BB9B217F94_.wvu.Cols" localSheetId="11" hidden="1">'HP 5 GPG'!$G:$G</definedName>
    <definedName name="Z_44F1111D_E141_4521_B561_50BB9B217F94_.wvu.Cols" localSheetId="26" hidden="1">'LG 7 Partizipationsquote'!#REF!</definedName>
    <definedName name="Z_44F1111D_E141_4521_B561_50BB9B217F94_.wvu.Cols" localSheetId="3" hidden="1">'S 1 Studiengang'!$L:$L</definedName>
    <definedName name="Z_44F1111D_E141_4521_B561_50BB9B217F94_.wvu.Cols" localSheetId="4" hidden="1">'S 2 Fachbereich'!$M:$M</definedName>
    <definedName name="Z_44F1111D_E141_4521_B561_50BB9B217F94_.wvu.Cols" localSheetId="18" hidden="1">'WQ 1 Promotionen'!#REF!</definedName>
    <definedName name="Z_44F1111D_E141_4521_B561_50BB9B217F94_.wvu.PrintArea" localSheetId="27" hidden="1">'F 1 Budget für Gleichstellung'!$A$1:$L$17</definedName>
    <definedName name="Z_44F1111D_E141_4521_B561_50BB9B217F94_.wvu.PrintArea" localSheetId="28" hidden="1">'FG 1 Vereinbarkeit'!$A$1:$I$15</definedName>
    <definedName name="Z_44F1111D_E141_4521_B561_50BB9B217F94_.wvu.PrintArea" localSheetId="2" hidden="1">Hinweise!$A$24:$H$89</definedName>
    <definedName name="Z_44F1111D_E141_4521_B561_50BB9B217F94_.wvu.PrintArea" localSheetId="7" hidden="1">'HP 1 Statusgruppen'!$A$1:$U$155</definedName>
    <definedName name="Z_44F1111D_E141_4521_B561_50BB9B217F94_.wvu.PrintArea" localSheetId="16" hidden="1">'HP 10 SHK WHK'!$A$1:$W$44</definedName>
    <definedName name="Z_44F1111D_E141_4521_B561_50BB9B217F94_.wvu.PrintArea" localSheetId="17" hidden="1">'HP 11 MTV'!$A$1:$AA$65</definedName>
    <definedName name="Z_44F1111D_E141_4521_B561_50BB9B217F94_.wvu.PrintArea" localSheetId="8" hidden="1">'HP 2 Teilzeit'!$A$1:$Z$169</definedName>
    <definedName name="Z_44F1111D_E141_4521_B561_50BB9B217F94_.wvu.PrintArea" localSheetId="9" hidden="1">'HP 3 Befristet'!$A$1:$Y$133</definedName>
    <definedName name="Z_44F1111D_E141_4521_B561_50BB9B217F94_.wvu.PrintArea" localSheetId="11" hidden="1">'HP 5 GPG'!$A$1:$P$113</definedName>
    <definedName name="Z_44F1111D_E141_4521_B561_50BB9B217F94_.wvu.PrintArea" localSheetId="12" hidden="1">'HP 6 Beruf.verfahren'!$A$1:$S$126</definedName>
    <definedName name="Z_44F1111D_E141_4521_B561_50BB9B217F94_.wvu.PrintArea" localSheetId="13" hidden="1">'HP 7 LfbA'!$A$1:$AA$68</definedName>
    <definedName name="Z_44F1111D_E141_4521_B561_50BB9B217F94_.wvu.PrintArea" localSheetId="14" hidden="1">'HP 8 Lehrbeauf.'!$A$1:$X$23</definedName>
    <definedName name="Z_44F1111D_E141_4521_B561_50BB9B217F94_.wvu.PrintArea" localSheetId="15" hidden="1">'HP 9 Wiss. Mitarb.'!$A$1:$Y$68</definedName>
    <definedName name="Z_44F1111D_E141_4521_B561_50BB9B217F94_.wvu.PrintArea" localSheetId="20" hidden="1">'LG 1 Führungsebenen'!$A$1:$S$26</definedName>
    <definedName name="Z_44F1111D_E141_4521_B561_50BB9B217F94_.wvu.PrintArea" localSheetId="21" hidden="1">'LG 2 Verwalt. Leitung'!$A$1:$R$16</definedName>
    <definedName name="Z_44F1111D_E141_4521_B561_50BB9B217F94_.wvu.PrintArea" localSheetId="22" hidden="1">'LG 3 Leitung Proj.'!$A$1:$S$16</definedName>
    <definedName name="Z_44F1111D_E141_4521_B561_50BB9B217F94_.wvu.PrintArea" localSheetId="23" hidden="1">'LG 4 Zentr. Gremien'!$A$1:$AA$24</definedName>
    <definedName name="Z_44F1111D_E141_4521_B561_50BB9B217F94_.wvu.PrintArea" localSheetId="24" hidden="1">'LG 5 Gremien Fachb.'!$A$1:$AD$43</definedName>
    <definedName name="Z_44F1111D_E141_4521_B561_50BB9B217F94_.wvu.PrintArea" localSheetId="25" hidden="1">'LG 6 Berufungskomm.'!$A$1:$T$122</definedName>
    <definedName name="Z_44F1111D_E141_4521_B561_50BB9B217F94_.wvu.PrintArea" localSheetId="26" hidden="1">'LG 7 Partizipationsquote'!$A$1:$V$19</definedName>
    <definedName name="Z_44F1111D_E141_4521_B561_50BB9B217F94_.wvu.PrintArea" localSheetId="4" hidden="1">'S 2 Fachbereich'!$A$1:$V$34</definedName>
    <definedName name="Z_44F1111D_E141_4521_B561_50BB9B217F94_.wvu.PrintArea" localSheetId="5" hidden="1">'S 3 Studienverlauf '!$A$1:$Y$238</definedName>
    <definedName name="Z_44F1111D_E141_4521_B561_50BB9B217F94_.wvu.PrintArea" localSheetId="6" hidden="1">'S 4 Absolv. Regelst.'!$A$1:$Y$47</definedName>
    <definedName name="Z_44F1111D_E141_4521_B561_50BB9B217F94_.wvu.PrintArea" localSheetId="0" hidden="1">Titel!$A$1:$M$39</definedName>
    <definedName name="Z_44F1111D_E141_4521_B561_50BB9B217F94_.wvu.PrintArea" localSheetId="18" hidden="1">'WQ 1 Promotionen'!$A$1:$S$109</definedName>
  </definedNames>
  <calcPr calcId="162913"/>
  <customWorkbookViews>
    <customWorkbookView name="Kiehl, Elisa - Persönliche Ansicht" guid="{44F1111D-E141-4521-B561-50BB9B217F94}" mergeInterval="0" personalView="1" maximized="1" xWindow="-8" yWindow="-8" windowWidth="1296" windowHeight="1000" tabRatio="851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31" l="1"/>
  <c r="K14" i="31"/>
  <c r="J14" i="31"/>
  <c r="J15" i="31"/>
  <c r="M15" i="31"/>
  <c r="L15" i="31"/>
  <c r="K15" i="31"/>
  <c r="G15" i="31"/>
  <c r="M14" i="31"/>
  <c r="G14" i="31"/>
  <c r="F19" i="31" l="1"/>
  <c r="E19" i="31"/>
  <c r="D19" i="31"/>
  <c r="C19" i="31"/>
  <c r="F18" i="31"/>
  <c r="M19" i="31" s="1"/>
  <c r="E18" i="31"/>
  <c r="L19" i="31" s="1"/>
  <c r="D18" i="31"/>
  <c r="C18" i="31"/>
  <c r="M17" i="31"/>
  <c r="L17" i="31"/>
  <c r="K17" i="31"/>
  <c r="J17" i="31"/>
  <c r="G17" i="31"/>
  <c r="M16" i="31"/>
  <c r="L16" i="31"/>
  <c r="K16" i="31"/>
  <c r="G16" i="31"/>
  <c r="J16" i="31" s="1"/>
  <c r="M13" i="31"/>
  <c r="L13" i="31"/>
  <c r="K13" i="31"/>
  <c r="J13" i="31"/>
  <c r="G13" i="31"/>
  <c r="M12" i="31"/>
  <c r="L12" i="31"/>
  <c r="K12" i="31"/>
  <c r="G12" i="31"/>
  <c r="J12" i="31" s="1"/>
  <c r="L11" i="31"/>
  <c r="M11" i="31" s="1"/>
  <c r="K11" i="31"/>
  <c r="G11" i="31"/>
  <c r="M10" i="31"/>
  <c r="L10" i="31"/>
  <c r="G10" i="31"/>
  <c r="G18" i="31" l="1"/>
  <c r="K18" i="31" s="1"/>
  <c r="G19" i="31"/>
  <c r="K19" i="31"/>
  <c r="J19" i="31"/>
  <c r="J11" i="31"/>
  <c r="K10" i="31"/>
  <c r="J18" i="31"/>
  <c r="J10" i="31"/>
  <c r="L18" i="31"/>
  <c r="M18" i="31"/>
  <c r="I12" i="19" l="1"/>
  <c r="F12" i="19"/>
  <c r="J12" i="19" s="1"/>
  <c r="F25" i="19"/>
  <c r="G12" i="19" l="1"/>
  <c r="H12" i="19"/>
  <c r="N91" i="30"/>
  <c r="M91" i="30"/>
  <c r="L91" i="30"/>
  <c r="K91" i="30"/>
  <c r="F91" i="30"/>
  <c r="N90" i="30"/>
  <c r="M90" i="30"/>
  <c r="L90" i="30"/>
  <c r="K90" i="30"/>
  <c r="F90" i="30"/>
  <c r="N89" i="30"/>
  <c r="M89" i="30"/>
  <c r="L89" i="30"/>
  <c r="K89" i="30"/>
  <c r="F89" i="30"/>
  <c r="H88" i="30"/>
  <c r="H92" i="30" s="1"/>
  <c r="G88" i="30"/>
  <c r="G92" i="30" s="1"/>
  <c r="E88" i="30"/>
  <c r="E92" i="30" s="1"/>
  <c r="D88" i="30"/>
  <c r="D92" i="30" s="1"/>
  <c r="C88" i="30"/>
  <c r="C92" i="30" s="1"/>
  <c r="B88" i="30"/>
  <c r="B92" i="30" s="1"/>
  <c r="N87" i="30"/>
  <c r="M87" i="30"/>
  <c r="L87" i="30"/>
  <c r="K87" i="30"/>
  <c r="F87" i="30"/>
  <c r="N86" i="30"/>
  <c r="M86" i="30"/>
  <c r="L86" i="30"/>
  <c r="K86" i="30"/>
  <c r="F86" i="30"/>
  <c r="N85" i="30"/>
  <c r="M85" i="30"/>
  <c r="L85" i="30"/>
  <c r="K85" i="30"/>
  <c r="F85" i="30"/>
  <c r="N84" i="30"/>
  <c r="M84" i="30"/>
  <c r="L84" i="30"/>
  <c r="K84" i="30"/>
  <c r="F84" i="30"/>
  <c r="L83" i="30"/>
  <c r="K83" i="30"/>
  <c r="F83" i="30"/>
  <c r="F88" i="30" s="1"/>
  <c r="N71" i="30"/>
  <c r="M71" i="30"/>
  <c r="L71" i="30"/>
  <c r="K71" i="30"/>
  <c r="F71" i="30"/>
  <c r="N70" i="30"/>
  <c r="M70" i="30"/>
  <c r="L70" i="30"/>
  <c r="K70" i="30"/>
  <c r="F70" i="30"/>
  <c r="N69" i="30"/>
  <c r="M69" i="30"/>
  <c r="L69" i="30"/>
  <c r="K69" i="30"/>
  <c r="F69" i="30"/>
  <c r="H68" i="30"/>
  <c r="H72" i="30" s="1"/>
  <c r="G68" i="30"/>
  <c r="G72" i="30" s="1"/>
  <c r="E68" i="30"/>
  <c r="E72" i="30" s="1"/>
  <c r="D68" i="30"/>
  <c r="D72" i="30" s="1"/>
  <c r="C68" i="30"/>
  <c r="C72" i="30" s="1"/>
  <c r="B68" i="30"/>
  <c r="B72" i="30" s="1"/>
  <c r="N67" i="30"/>
  <c r="M67" i="30"/>
  <c r="L67" i="30"/>
  <c r="K67" i="30"/>
  <c r="F67" i="30"/>
  <c r="N66" i="30"/>
  <c r="M66" i="30"/>
  <c r="L66" i="30"/>
  <c r="K66" i="30"/>
  <c r="F66" i="30"/>
  <c r="N65" i="30"/>
  <c r="M65" i="30"/>
  <c r="L65" i="30"/>
  <c r="K65" i="30"/>
  <c r="F65" i="30"/>
  <c r="N64" i="30"/>
  <c r="M64" i="30"/>
  <c r="L64" i="30"/>
  <c r="K64" i="30"/>
  <c r="F64" i="30"/>
  <c r="L63" i="30"/>
  <c r="K63" i="30"/>
  <c r="F63" i="30"/>
  <c r="E50" i="30"/>
  <c r="D50" i="30"/>
  <c r="C50" i="30"/>
  <c r="B50" i="30"/>
  <c r="E49" i="30"/>
  <c r="D49" i="30"/>
  <c r="C49" i="30"/>
  <c r="B49" i="30"/>
  <c r="E48" i="30"/>
  <c r="D48" i="30"/>
  <c r="C48" i="30"/>
  <c r="B48" i="30"/>
  <c r="E46" i="30"/>
  <c r="D46" i="30"/>
  <c r="C46" i="30"/>
  <c r="B46" i="30"/>
  <c r="E45" i="30"/>
  <c r="J83" i="30" s="1"/>
  <c r="D45" i="30"/>
  <c r="I83" i="30" s="1"/>
  <c r="C45" i="30"/>
  <c r="B45" i="30"/>
  <c r="E44" i="30"/>
  <c r="D44" i="30"/>
  <c r="C44" i="30"/>
  <c r="B44" i="30"/>
  <c r="E43" i="30"/>
  <c r="D43" i="30"/>
  <c r="C43" i="30"/>
  <c r="B43" i="30"/>
  <c r="E42" i="30"/>
  <c r="J63" i="30" s="1"/>
  <c r="D42" i="30"/>
  <c r="I63" i="30" s="1"/>
  <c r="C42" i="30"/>
  <c r="C47" i="30" s="1"/>
  <c r="C51" i="30" s="1"/>
  <c r="B42" i="30"/>
  <c r="B47" i="30" s="1"/>
  <c r="F35" i="30"/>
  <c r="H35" i="30" s="1"/>
  <c r="F34" i="30"/>
  <c r="J34" i="30" s="1"/>
  <c r="F33" i="30"/>
  <c r="J33" i="30" s="1"/>
  <c r="E32" i="30"/>
  <c r="E36" i="30" s="1"/>
  <c r="D32" i="30"/>
  <c r="D36" i="30" s="1"/>
  <c r="C32" i="30"/>
  <c r="C36" i="30" s="1"/>
  <c r="B32" i="30"/>
  <c r="B36" i="30" s="1"/>
  <c r="F31" i="30"/>
  <c r="H31" i="30" s="1"/>
  <c r="F30" i="30"/>
  <c r="J30" i="30" s="1"/>
  <c r="F29" i="30"/>
  <c r="J29" i="30" s="1"/>
  <c r="F28" i="30"/>
  <c r="J28" i="30" s="1"/>
  <c r="F27" i="30"/>
  <c r="H27" i="30" s="1"/>
  <c r="F20" i="30"/>
  <c r="J20" i="30" s="1"/>
  <c r="F19" i="30"/>
  <c r="J19" i="30" s="1"/>
  <c r="F18" i="30"/>
  <c r="H18" i="30" s="1"/>
  <c r="E17" i="30"/>
  <c r="E21" i="30" s="1"/>
  <c r="D17" i="30"/>
  <c r="D21" i="30" s="1"/>
  <c r="C17" i="30"/>
  <c r="C21" i="30" s="1"/>
  <c r="B17" i="30"/>
  <c r="F16" i="30"/>
  <c r="J16" i="30" s="1"/>
  <c r="H15" i="30"/>
  <c r="F15" i="30"/>
  <c r="J15" i="30" s="1"/>
  <c r="F14" i="30"/>
  <c r="H14" i="30" s="1"/>
  <c r="F13" i="30"/>
  <c r="J13" i="30" s="1"/>
  <c r="F12" i="30"/>
  <c r="J12" i="30" s="1"/>
  <c r="I31" i="30" l="1"/>
  <c r="G20" i="30"/>
  <c r="I18" i="30"/>
  <c r="H16" i="30"/>
  <c r="G19" i="30"/>
  <c r="G33" i="30"/>
  <c r="I19" i="30"/>
  <c r="N63" i="30"/>
  <c r="J68" i="30"/>
  <c r="J72" i="30" s="1"/>
  <c r="N72" i="30" s="1"/>
  <c r="L92" i="30"/>
  <c r="G12" i="30"/>
  <c r="I14" i="30"/>
  <c r="I15" i="30"/>
  <c r="F17" i="30"/>
  <c r="G17" i="30" s="1"/>
  <c r="H19" i="30"/>
  <c r="H20" i="30"/>
  <c r="G28" i="30"/>
  <c r="G29" i="30"/>
  <c r="H33" i="30"/>
  <c r="I35" i="30"/>
  <c r="E47" i="30"/>
  <c r="E51" i="30" s="1"/>
  <c r="H28" i="30"/>
  <c r="H29" i="30"/>
  <c r="F42" i="30"/>
  <c r="J42" i="30" s="1"/>
  <c r="B51" i="30"/>
  <c r="F44" i="30"/>
  <c r="G44" i="30" s="1"/>
  <c r="F45" i="30"/>
  <c r="I45" i="30" s="1"/>
  <c r="F46" i="30"/>
  <c r="H46" i="30" s="1"/>
  <c r="F48" i="30"/>
  <c r="I48" i="30" s="1"/>
  <c r="F49" i="30"/>
  <c r="F50" i="30"/>
  <c r="G50" i="30" s="1"/>
  <c r="F68" i="30"/>
  <c r="F72" i="30" s="1"/>
  <c r="H12" i="30"/>
  <c r="G15" i="30"/>
  <c r="G16" i="30"/>
  <c r="I27" i="30"/>
  <c r="I28" i="30"/>
  <c r="F92" i="30"/>
  <c r="I17" i="30"/>
  <c r="J17" i="30"/>
  <c r="F43" i="30"/>
  <c r="N83" i="30"/>
  <c r="J88" i="30"/>
  <c r="I88" i="30"/>
  <c r="M83" i="30"/>
  <c r="B21" i="30"/>
  <c r="F21" i="30" s="1"/>
  <c r="I30" i="30"/>
  <c r="H30" i="30"/>
  <c r="G30" i="30"/>
  <c r="F36" i="30"/>
  <c r="I34" i="30"/>
  <c r="H34" i="30"/>
  <c r="G34" i="30"/>
  <c r="I68" i="30"/>
  <c r="M63" i="30"/>
  <c r="H44" i="30"/>
  <c r="J44" i="30"/>
  <c r="I44" i="30"/>
  <c r="G46" i="30"/>
  <c r="J48" i="30"/>
  <c r="G49" i="30"/>
  <c r="H49" i="30"/>
  <c r="J49" i="30"/>
  <c r="I49" i="30"/>
  <c r="K72" i="30"/>
  <c r="I13" i="30"/>
  <c r="G13" i="30"/>
  <c r="H13" i="30"/>
  <c r="L72" i="30"/>
  <c r="K92" i="30"/>
  <c r="J14" i="30"/>
  <c r="K68" i="30"/>
  <c r="K88" i="30"/>
  <c r="I12" i="30"/>
  <c r="G14" i="30"/>
  <c r="I16" i="30"/>
  <c r="G18" i="30"/>
  <c r="I20" i="30"/>
  <c r="G27" i="30"/>
  <c r="I29" i="30"/>
  <c r="G31" i="30"/>
  <c r="F32" i="30"/>
  <c r="I33" i="30"/>
  <c r="G35" i="30"/>
  <c r="D47" i="30"/>
  <c r="D51" i="30" s="1"/>
  <c r="L68" i="30"/>
  <c r="L88" i="30"/>
  <c r="J18" i="30"/>
  <c r="J27" i="30"/>
  <c r="J31" i="30"/>
  <c r="J35" i="30"/>
  <c r="I46" i="30" l="1"/>
  <c r="I42" i="30"/>
  <c r="H48" i="30"/>
  <c r="J46" i="30"/>
  <c r="G42" i="30"/>
  <c r="G48" i="30"/>
  <c r="N68" i="30"/>
  <c r="H42" i="30"/>
  <c r="J50" i="30"/>
  <c r="G45" i="30"/>
  <c r="H50" i="30"/>
  <c r="I50" i="30"/>
  <c r="H45" i="30"/>
  <c r="H17" i="30"/>
  <c r="J45" i="30"/>
  <c r="I72" i="30"/>
  <c r="M72" i="30" s="1"/>
  <c r="M68" i="30"/>
  <c r="G36" i="30"/>
  <c r="J36" i="30"/>
  <c r="I36" i="30"/>
  <c r="H36" i="30"/>
  <c r="G32" i="30"/>
  <c r="J32" i="30"/>
  <c r="I32" i="30"/>
  <c r="H32" i="30"/>
  <c r="I92" i="30"/>
  <c r="M92" i="30" s="1"/>
  <c r="M88" i="30"/>
  <c r="F51" i="30"/>
  <c r="I21" i="30"/>
  <c r="H21" i="30"/>
  <c r="G21" i="30"/>
  <c r="J21" i="30"/>
  <c r="I43" i="30"/>
  <c r="G43" i="30"/>
  <c r="H43" i="30"/>
  <c r="J43" i="30"/>
  <c r="J92" i="30"/>
  <c r="N92" i="30" s="1"/>
  <c r="N88" i="30"/>
  <c r="F47" i="30"/>
  <c r="I47" i="30" l="1"/>
  <c r="G47" i="30"/>
  <c r="J47" i="30"/>
  <c r="H47" i="30"/>
  <c r="I51" i="30"/>
  <c r="J51" i="30"/>
  <c r="H51" i="30"/>
  <c r="G51" i="30"/>
  <c r="N53" i="14" l="1"/>
  <c r="K13" i="7"/>
  <c r="K14" i="10"/>
  <c r="C18" i="5"/>
  <c r="C26" i="5" s="1"/>
  <c r="G12" i="4" l="1"/>
  <c r="F105" i="12"/>
  <c r="C69" i="26" l="1"/>
  <c r="C117" i="26"/>
  <c r="E119" i="26"/>
  <c r="B117" i="26"/>
  <c r="B65" i="26"/>
  <c r="C65" i="26"/>
  <c r="D65" i="26"/>
  <c r="D117" i="26" s="1"/>
  <c r="E65" i="26"/>
  <c r="E117" i="26" s="1"/>
  <c r="B66" i="26"/>
  <c r="B118" i="26" s="1"/>
  <c r="C66" i="26"/>
  <c r="C118" i="26" s="1"/>
  <c r="D66" i="26"/>
  <c r="D118" i="26" s="1"/>
  <c r="E66" i="26"/>
  <c r="E118" i="26" s="1"/>
  <c r="B67" i="26"/>
  <c r="B119" i="26" s="1"/>
  <c r="C67" i="26"/>
  <c r="C119" i="26" s="1"/>
  <c r="D67" i="26"/>
  <c r="D119" i="26" s="1"/>
  <c r="E67" i="26"/>
  <c r="B68" i="26"/>
  <c r="B120" i="26" s="1"/>
  <c r="C68" i="26"/>
  <c r="C120" i="26" s="1"/>
  <c r="D68" i="26"/>
  <c r="D120" i="26" s="1"/>
  <c r="E68" i="26"/>
  <c r="E120" i="26" s="1"/>
  <c r="C64" i="26"/>
  <c r="C116" i="26" s="1"/>
  <c r="D64" i="26"/>
  <c r="D69" i="26" s="1"/>
  <c r="E64" i="26"/>
  <c r="E69" i="26" s="1"/>
  <c r="B64" i="26"/>
  <c r="F64" i="26" s="1"/>
  <c r="C121" i="26" l="1"/>
  <c r="B116" i="26"/>
  <c r="B121" i="26" s="1"/>
  <c r="F67" i="26"/>
  <c r="E116" i="26"/>
  <c r="E121" i="26" s="1"/>
  <c r="F68" i="26"/>
  <c r="B69" i="26"/>
  <c r="F66" i="26"/>
  <c r="D116" i="26"/>
  <c r="D121" i="26" s="1"/>
  <c r="F65" i="26"/>
  <c r="F69" i="26" s="1"/>
  <c r="B69" i="20"/>
  <c r="B125" i="20" s="1"/>
  <c r="C69" i="20"/>
  <c r="C125" i="20" s="1"/>
  <c r="D69" i="20"/>
  <c r="D125" i="20" s="1"/>
  <c r="E69" i="20"/>
  <c r="E125" i="20" s="1"/>
  <c r="B70" i="20"/>
  <c r="B126" i="20" s="1"/>
  <c r="C70" i="20"/>
  <c r="C126" i="20" s="1"/>
  <c r="D70" i="20"/>
  <c r="D126" i="20" s="1"/>
  <c r="E70" i="20"/>
  <c r="E126" i="20" s="1"/>
  <c r="B71" i="20"/>
  <c r="B127" i="20" s="1"/>
  <c r="C71" i="20"/>
  <c r="C127" i="20" s="1"/>
  <c r="D71" i="20"/>
  <c r="D127" i="20" s="1"/>
  <c r="E71" i="20"/>
  <c r="E127" i="20" s="1"/>
  <c r="B72" i="20"/>
  <c r="B128" i="20" s="1"/>
  <c r="C72" i="20"/>
  <c r="C128" i="20" s="1"/>
  <c r="D72" i="20"/>
  <c r="D128" i="20" s="1"/>
  <c r="E72" i="20"/>
  <c r="E128" i="20" s="1"/>
  <c r="B73" i="20"/>
  <c r="B129" i="20" s="1"/>
  <c r="C73" i="20"/>
  <c r="C129" i="20" s="1"/>
  <c r="D73" i="20"/>
  <c r="D129" i="20" s="1"/>
  <c r="E73" i="20"/>
  <c r="E129" i="20" s="1"/>
  <c r="B74" i="20"/>
  <c r="B130" i="20" s="1"/>
  <c r="C74" i="20"/>
  <c r="C130" i="20" s="1"/>
  <c r="D74" i="20"/>
  <c r="D130" i="20" s="1"/>
  <c r="E74" i="20"/>
  <c r="E130" i="20" s="1"/>
  <c r="C68" i="20"/>
  <c r="C124" i="20" s="1"/>
  <c r="D68" i="20"/>
  <c r="D124" i="20" s="1"/>
  <c r="E68" i="20"/>
  <c r="E124" i="20" s="1"/>
  <c r="B68" i="20"/>
  <c r="B124" i="20" s="1"/>
  <c r="E107" i="19"/>
  <c r="D107" i="19"/>
  <c r="I107" i="19" s="1"/>
  <c r="C107" i="19"/>
  <c r="B107" i="19"/>
  <c r="J106" i="19"/>
  <c r="I106" i="19"/>
  <c r="H106" i="19"/>
  <c r="G106" i="19"/>
  <c r="F106" i="19"/>
  <c r="J105" i="19"/>
  <c r="I105" i="19"/>
  <c r="G105" i="19"/>
  <c r="F105" i="19"/>
  <c r="H105" i="19" s="1"/>
  <c r="J104" i="19"/>
  <c r="I104" i="19"/>
  <c r="H104" i="19"/>
  <c r="G104" i="19"/>
  <c r="F104" i="19"/>
  <c r="I103" i="19"/>
  <c r="H103" i="19"/>
  <c r="F103" i="19"/>
  <c r="G103" i="19" s="1"/>
  <c r="E96" i="19"/>
  <c r="D96" i="19"/>
  <c r="I96" i="19" s="1"/>
  <c r="C96" i="19"/>
  <c r="B96" i="19"/>
  <c r="J95" i="19"/>
  <c r="I95" i="19"/>
  <c r="H95" i="19"/>
  <c r="G95" i="19"/>
  <c r="F95" i="19"/>
  <c r="J94" i="19"/>
  <c r="I94" i="19"/>
  <c r="G94" i="19"/>
  <c r="F94" i="19"/>
  <c r="H94" i="19" s="1"/>
  <c r="J93" i="19"/>
  <c r="I93" i="19"/>
  <c r="G93" i="19"/>
  <c r="F93" i="19"/>
  <c r="H93" i="19" s="1"/>
  <c r="I92" i="19"/>
  <c r="H92" i="19"/>
  <c r="F92" i="19"/>
  <c r="E85" i="19"/>
  <c r="D85" i="19"/>
  <c r="I85" i="19" s="1"/>
  <c r="C85" i="19"/>
  <c r="B85" i="19"/>
  <c r="J84" i="19"/>
  <c r="I84" i="19"/>
  <c r="H84" i="19"/>
  <c r="G84" i="19"/>
  <c r="F84" i="19"/>
  <c r="J83" i="19"/>
  <c r="I83" i="19"/>
  <c r="G83" i="19"/>
  <c r="F83" i="19"/>
  <c r="H83" i="19" s="1"/>
  <c r="J82" i="19"/>
  <c r="I82" i="19"/>
  <c r="G82" i="19"/>
  <c r="F82" i="19"/>
  <c r="H82" i="19" s="1"/>
  <c r="I81" i="19"/>
  <c r="H81" i="19"/>
  <c r="F81" i="19"/>
  <c r="G81" i="19" s="1"/>
  <c r="E74" i="19"/>
  <c r="D74" i="19"/>
  <c r="I74" i="19" s="1"/>
  <c r="C74" i="19"/>
  <c r="B74" i="19"/>
  <c r="J73" i="19"/>
  <c r="I73" i="19"/>
  <c r="H73" i="19"/>
  <c r="G73" i="19"/>
  <c r="F73" i="19"/>
  <c r="J72" i="19"/>
  <c r="I72" i="19"/>
  <c r="G72" i="19"/>
  <c r="F72" i="19"/>
  <c r="H72" i="19" s="1"/>
  <c r="J71" i="19"/>
  <c r="I71" i="19"/>
  <c r="G71" i="19"/>
  <c r="F71" i="19"/>
  <c r="H71" i="19" s="1"/>
  <c r="I70" i="19"/>
  <c r="H70" i="19"/>
  <c r="F70" i="19"/>
  <c r="B60" i="19"/>
  <c r="G60" i="19" s="1"/>
  <c r="C60" i="19"/>
  <c r="D60" i="19"/>
  <c r="I60" i="19" s="1"/>
  <c r="E60" i="19"/>
  <c r="J60" i="19" s="1"/>
  <c r="B61" i="19"/>
  <c r="C61" i="19"/>
  <c r="D61" i="19"/>
  <c r="I61" i="19" s="1"/>
  <c r="E61" i="19"/>
  <c r="J61" i="19" s="1"/>
  <c r="B62" i="19"/>
  <c r="G62" i="19" s="1"/>
  <c r="C62" i="19"/>
  <c r="H62" i="19" s="1"/>
  <c r="D62" i="19"/>
  <c r="I62" i="19" s="1"/>
  <c r="E62" i="19"/>
  <c r="J62" i="19" s="1"/>
  <c r="C59" i="19"/>
  <c r="D59" i="19"/>
  <c r="E59" i="19"/>
  <c r="B59" i="19"/>
  <c r="E52" i="19"/>
  <c r="D52" i="19"/>
  <c r="I52" i="19" s="1"/>
  <c r="C52" i="19"/>
  <c r="B52" i="19"/>
  <c r="J51" i="19"/>
  <c r="I51" i="19"/>
  <c r="H51" i="19"/>
  <c r="G51" i="19"/>
  <c r="F51" i="19"/>
  <c r="J50" i="19"/>
  <c r="I50" i="19"/>
  <c r="G50" i="19"/>
  <c r="F50" i="19"/>
  <c r="H50" i="19" s="1"/>
  <c r="J49" i="19"/>
  <c r="I49" i="19"/>
  <c r="G49" i="19"/>
  <c r="F49" i="19"/>
  <c r="H49" i="19" s="1"/>
  <c r="I48" i="19"/>
  <c r="H48" i="19"/>
  <c r="F48" i="19"/>
  <c r="E41" i="19"/>
  <c r="D41" i="19"/>
  <c r="I41" i="19" s="1"/>
  <c r="C41" i="19"/>
  <c r="B41" i="19"/>
  <c r="J40" i="19"/>
  <c r="I40" i="19"/>
  <c r="H40" i="19"/>
  <c r="G40" i="19"/>
  <c r="F40" i="19"/>
  <c r="J39" i="19"/>
  <c r="I39" i="19"/>
  <c r="G39" i="19"/>
  <c r="F39" i="19"/>
  <c r="H39" i="19" s="1"/>
  <c r="J38" i="19"/>
  <c r="I38" i="19"/>
  <c r="G38" i="19"/>
  <c r="F38" i="19"/>
  <c r="H38" i="19" s="1"/>
  <c r="I37" i="19"/>
  <c r="H37" i="19"/>
  <c r="F37" i="19"/>
  <c r="E29" i="19"/>
  <c r="D29" i="19"/>
  <c r="C29" i="19"/>
  <c r="B29" i="19"/>
  <c r="J28" i="19"/>
  <c r="I28" i="19"/>
  <c r="H28" i="19"/>
  <c r="G28" i="19"/>
  <c r="F28" i="19"/>
  <c r="J27" i="19"/>
  <c r="I27" i="19"/>
  <c r="G27" i="19"/>
  <c r="F27" i="19"/>
  <c r="H27" i="19" s="1"/>
  <c r="J26" i="19"/>
  <c r="I26" i="19"/>
  <c r="G26" i="19"/>
  <c r="F26" i="19"/>
  <c r="H26" i="19" s="1"/>
  <c r="C16" i="19"/>
  <c r="D16" i="19"/>
  <c r="I16" i="19" s="1"/>
  <c r="E16" i="19"/>
  <c r="F13" i="19"/>
  <c r="H13" i="19" s="1"/>
  <c r="F14" i="19"/>
  <c r="F15" i="19"/>
  <c r="J13" i="19"/>
  <c r="J14" i="19"/>
  <c r="J15" i="19"/>
  <c r="I13" i="19"/>
  <c r="I14" i="19"/>
  <c r="I15" i="19"/>
  <c r="G13" i="19"/>
  <c r="G14" i="19"/>
  <c r="G15" i="19"/>
  <c r="H15" i="19"/>
  <c r="N59" i="18"/>
  <c r="M59" i="18"/>
  <c r="L59" i="18"/>
  <c r="K59" i="18"/>
  <c r="F59" i="18"/>
  <c r="N58" i="18"/>
  <c r="M58" i="18"/>
  <c r="L58" i="18"/>
  <c r="K58" i="18"/>
  <c r="F58" i="18"/>
  <c r="N57" i="18"/>
  <c r="M57" i="18"/>
  <c r="L57" i="18"/>
  <c r="K57" i="18"/>
  <c r="F57" i="18"/>
  <c r="I56" i="18"/>
  <c r="I60" i="18" s="1"/>
  <c r="H56" i="18"/>
  <c r="H60" i="18" s="1"/>
  <c r="G56" i="18"/>
  <c r="G60" i="18" s="1"/>
  <c r="E56" i="18"/>
  <c r="E60" i="18" s="1"/>
  <c r="D56" i="18"/>
  <c r="D60" i="18" s="1"/>
  <c r="C56" i="18"/>
  <c r="C60" i="18" s="1"/>
  <c r="B56" i="18"/>
  <c r="B60" i="18" s="1"/>
  <c r="N55" i="18"/>
  <c r="M55" i="18"/>
  <c r="L55" i="18"/>
  <c r="K55" i="18"/>
  <c r="F55" i="18"/>
  <c r="N54" i="18"/>
  <c r="M54" i="18"/>
  <c r="L54" i="18"/>
  <c r="K54" i="18"/>
  <c r="F54" i="18"/>
  <c r="N53" i="18"/>
  <c r="M53" i="18"/>
  <c r="L53" i="18"/>
  <c r="K53" i="18"/>
  <c r="F53" i="18"/>
  <c r="N52" i="18"/>
  <c r="M52" i="18"/>
  <c r="L52" i="18"/>
  <c r="K52" i="18"/>
  <c r="F52" i="18"/>
  <c r="L51" i="18"/>
  <c r="K51" i="18"/>
  <c r="J51" i="18"/>
  <c r="J56" i="18" s="1"/>
  <c r="I51" i="18"/>
  <c r="M51" i="18" s="1"/>
  <c r="F51" i="18"/>
  <c r="N40" i="18"/>
  <c r="M40" i="18"/>
  <c r="L40" i="18"/>
  <c r="K40" i="18"/>
  <c r="F40" i="18"/>
  <c r="N39" i="18"/>
  <c r="M39" i="18"/>
  <c r="L39" i="18"/>
  <c r="K39" i="18"/>
  <c r="F39" i="18"/>
  <c r="N38" i="18"/>
  <c r="M38" i="18"/>
  <c r="L38" i="18"/>
  <c r="K38" i="18"/>
  <c r="F38" i="18"/>
  <c r="H37" i="18"/>
  <c r="H41" i="18" s="1"/>
  <c r="G37" i="18"/>
  <c r="G41" i="18" s="1"/>
  <c r="E37" i="18"/>
  <c r="E41" i="18" s="1"/>
  <c r="D37" i="18"/>
  <c r="D41" i="18" s="1"/>
  <c r="C37" i="18"/>
  <c r="C41" i="18" s="1"/>
  <c r="B37" i="18"/>
  <c r="B41" i="18" s="1"/>
  <c r="N36" i="18"/>
  <c r="M36" i="18"/>
  <c r="L36" i="18"/>
  <c r="K36" i="18"/>
  <c r="F36" i="18"/>
  <c r="N35" i="18"/>
  <c r="M35" i="18"/>
  <c r="L35" i="18"/>
  <c r="K35" i="18"/>
  <c r="F35" i="18"/>
  <c r="N34" i="18"/>
  <c r="M34" i="18"/>
  <c r="L34" i="18"/>
  <c r="K34" i="18"/>
  <c r="F34" i="18"/>
  <c r="N33" i="18"/>
  <c r="M33" i="18"/>
  <c r="L33" i="18"/>
  <c r="K33" i="18"/>
  <c r="F33" i="18"/>
  <c r="L32" i="18"/>
  <c r="K32" i="18"/>
  <c r="J32" i="18"/>
  <c r="J37" i="18" s="1"/>
  <c r="I32" i="18"/>
  <c r="I37" i="18" s="1"/>
  <c r="F32" i="18"/>
  <c r="F37" i="18" s="1"/>
  <c r="H21" i="18"/>
  <c r="F21" i="18"/>
  <c r="J21" i="18" s="1"/>
  <c r="F20" i="18"/>
  <c r="G20" i="18" s="1"/>
  <c r="F19" i="18"/>
  <c r="H19" i="18" s="1"/>
  <c r="E18" i="18"/>
  <c r="E22" i="18" s="1"/>
  <c r="D18" i="18"/>
  <c r="D22" i="18" s="1"/>
  <c r="C18" i="18"/>
  <c r="C22" i="18" s="1"/>
  <c r="B18" i="18"/>
  <c r="B22" i="18" s="1"/>
  <c r="F17" i="18"/>
  <c r="J17" i="18" s="1"/>
  <c r="F16" i="18"/>
  <c r="G16" i="18" s="1"/>
  <c r="F15" i="18"/>
  <c r="H15" i="18" s="1"/>
  <c r="F14" i="18"/>
  <c r="J14" i="18" s="1"/>
  <c r="F13" i="18"/>
  <c r="J13" i="18" s="1"/>
  <c r="F39" i="17"/>
  <c r="G39" i="17" s="1"/>
  <c r="I38" i="17"/>
  <c r="G38" i="17"/>
  <c r="F38" i="17"/>
  <c r="H38" i="17" s="1"/>
  <c r="F37" i="17"/>
  <c r="I37" i="17" s="1"/>
  <c r="E36" i="17"/>
  <c r="E40" i="17" s="1"/>
  <c r="D36" i="17"/>
  <c r="D40" i="17" s="1"/>
  <c r="C36" i="17"/>
  <c r="C40" i="17" s="1"/>
  <c r="B36" i="17"/>
  <c r="B40" i="17" s="1"/>
  <c r="F35" i="17"/>
  <c r="G35" i="17" s="1"/>
  <c r="F34" i="17"/>
  <c r="H34" i="17" s="1"/>
  <c r="H33" i="17"/>
  <c r="F33" i="17"/>
  <c r="I33" i="17" s="1"/>
  <c r="I32" i="17"/>
  <c r="H32" i="17"/>
  <c r="G32" i="17"/>
  <c r="F32" i="17"/>
  <c r="J32" i="17" s="1"/>
  <c r="F31" i="17"/>
  <c r="G31" i="17" s="1"/>
  <c r="F20" i="17"/>
  <c r="J20" i="17" s="1"/>
  <c r="F19" i="17"/>
  <c r="J19" i="17" s="1"/>
  <c r="I18" i="17"/>
  <c r="F18" i="17"/>
  <c r="J18" i="17" s="1"/>
  <c r="E17" i="17"/>
  <c r="E21" i="17" s="1"/>
  <c r="D17" i="17"/>
  <c r="D21" i="17" s="1"/>
  <c r="C17" i="17"/>
  <c r="C21" i="17" s="1"/>
  <c r="B17" i="17"/>
  <c r="G16" i="17"/>
  <c r="F16" i="17"/>
  <c r="J16" i="17" s="1"/>
  <c r="F15" i="17"/>
  <c r="J15" i="17" s="1"/>
  <c r="F14" i="17"/>
  <c r="J14" i="17" s="1"/>
  <c r="F13" i="17"/>
  <c r="I13" i="17" s="1"/>
  <c r="F12" i="17"/>
  <c r="J12" i="17" s="1"/>
  <c r="N61" i="16"/>
  <c r="M61" i="16"/>
  <c r="L61" i="16"/>
  <c r="K61" i="16"/>
  <c r="F61" i="16"/>
  <c r="N60" i="16"/>
  <c r="M60" i="16"/>
  <c r="L60" i="16"/>
  <c r="K60" i="16"/>
  <c r="F60" i="16"/>
  <c r="N59" i="16"/>
  <c r="M59" i="16"/>
  <c r="L59" i="16"/>
  <c r="K59" i="16"/>
  <c r="F59" i="16"/>
  <c r="H58" i="16"/>
  <c r="H62" i="16" s="1"/>
  <c r="G58" i="16"/>
  <c r="G62" i="16" s="1"/>
  <c r="E58" i="16"/>
  <c r="E62" i="16" s="1"/>
  <c r="D58" i="16"/>
  <c r="D62" i="16" s="1"/>
  <c r="C58" i="16"/>
  <c r="C62" i="16" s="1"/>
  <c r="B58" i="16"/>
  <c r="B62" i="16" s="1"/>
  <c r="N57" i="16"/>
  <c r="M57" i="16"/>
  <c r="L57" i="16"/>
  <c r="K57" i="16"/>
  <c r="F57" i="16"/>
  <c r="N56" i="16"/>
  <c r="M56" i="16"/>
  <c r="L56" i="16"/>
  <c r="K56" i="16"/>
  <c r="F56" i="16"/>
  <c r="N55" i="16"/>
  <c r="M55" i="16"/>
  <c r="L55" i="16"/>
  <c r="K55" i="16"/>
  <c r="F55" i="16"/>
  <c r="N54" i="16"/>
  <c r="M54" i="16"/>
  <c r="L54" i="16"/>
  <c r="K54" i="16"/>
  <c r="F54" i="16"/>
  <c r="F58" i="16" s="1"/>
  <c r="F62" i="16" s="1"/>
  <c r="L53" i="16"/>
  <c r="K53" i="16"/>
  <c r="J53" i="16"/>
  <c r="N53" i="16" s="1"/>
  <c r="I53" i="16"/>
  <c r="M53" i="16" s="1"/>
  <c r="F53" i="16"/>
  <c r="N41" i="16"/>
  <c r="M41" i="16"/>
  <c r="L41" i="16"/>
  <c r="K41" i="16"/>
  <c r="F41" i="16"/>
  <c r="N40" i="16"/>
  <c r="M40" i="16"/>
  <c r="L40" i="16"/>
  <c r="K40" i="16"/>
  <c r="F40" i="16"/>
  <c r="N39" i="16"/>
  <c r="M39" i="16"/>
  <c r="L39" i="16"/>
  <c r="K39" i="16"/>
  <c r="F39" i="16"/>
  <c r="H38" i="16"/>
  <c r="H42" i="16" s="1"/>
  <c r="G38" i="16"/>
  <c r="G42" i="16" s="1"/>
  <c r="E38" i="16"/>
  <c r="E42" i="16" s="1"/>
  <c r="D38" i="16"/>
  <c r="D42" i="16" s="1"/>
  <c r="C38" i="16"/>
  <c r="C42" i="16" s="1"/>
  <c r="B38" i="16"/>
  <c r="B42" i="16" s="1"/>
  <c r="N37" i="16"/>
  <c r="M37" i="16"/>
  <c r="L37" i="16"/>
  <c r="K37" i="16"/>
  <c r="F37" i="16"/>
  <c r="N36" i="16"/>
  <c r="M36" i="16"/>
  <c r="L36" i="16"/>
  <c r="K36" i="16"/>
  <c r="F36" i="16"/>
  <c r="N35" i="16"/>
  <c r="M35" i="16"/>
  <c r="L35" i="16"/>
  <c r="K35" i="16"/>
  <c r="F35" i="16"/>
  <c r="N34" i="16"/>
  <c r="M34" i="16"/>
  <c r="L34" i="16"/>
  <c r="K34" i="16"/>
  <c r="F34" i="16"/>
  <c r="L33" i="16"/>
  <c r="K33" i="16"/>
  <c r="J33" i="16"/>
  <c r="J38" i="16" s="1"/>
  <c r="I33" i="16"/>
  <c r="M33" i="16" s="1"/>
  <c r="F33" i="16"/>
  <c r="F21" i="16"/>
  <c r="G21" i="16" s="1"/>
  <c r="I20" i="16"/>
  <c r="F20" i="16"/>
  <c r="H20" i="16" s="1"/>
  <c r="F19" i="16"/>
  <c r="I19" i="16" s="1"/>
  <c r="E18" i="16"/>
  <c r="E22" i="16" s="1"/>
  <c r="D18" i="16"/>
  <c r="D22" i="16" s="1"/>
  <c r="C18" i="16"/>
  <c r="C22" i="16" s="1"/>
  <c r="B18" i="16"/>
  <c r="B22" i="16" s="1"/>
  <c r="I17" i="16"/>
  <c r="H17" i="16"/>
  <c r="F17" i="16"/>
  <c r="G17" i="16" s="1"/>
  <c r="F16" i="16"/>
  <c r="H16" i="16" s="1"/>
  <c r="F15" i="16"/>
  <c r="I15" i="16" s="1"/>
  <c r="F14" i="16"/>
  <c r="J14" i="16" s="1"/>
  <c r="F13" i="16"/>
  <c r="G13" i="16" s="1"/>
  <c r="F21" i="15"/>
  <c r="J21" i="15" s="1"/>
  <c r="I20" i="15"/>
  <c r="F20" i="15"/>
  <c r="G20" i="15" s="1"/>
  <c r="F19" i="15"/>
  <c r="H19" i="15" s="1"/>
  <c r="E18" i="15"/>
  <c r="E22" i="15" s="1"/>
  <c r="D18" i="15"/>
  <c r="D22" i="15" s="1"/>
  <c r="C18" i="15"/>
  <c r="C22" i="15" s="1"/>
  <c r="B18" i="15"/>
  <c r="B22" i="15" s="1"/>
  <c r="F17" i="15"/>
  <c r="J17" i="15" s="1"/>
  <c r="F16" i="15"/>
  <c r="G16" i="15" s="1"/>
  <c r="F15" i="15"/>
  <c r="H15" i="15" s="1"/>
  <c r="F14" i="15"/>
  <c r="I14" i="15" s="1"/>
  <c r="I13" i="15"/>
  <c r="F13" i="15"/>
  <c r="J13" i="15" s="1"/>
  <c r="N61" i="14"/>
  <c r="M61" i="14"/>
  <c r="L61" i="14"/>
  <c r="K61" i="14"/>
  <c r="F61" i="14"/>
  <c r="N60" i="14"/>
  <c r="M60" i="14"/>
  <c r="L60" i="14"/>
  <c r="K60" i="14"/>
  <c r="F60" i="14"/>
  <c r="N59" i="14"/>
  <c r="M59" i="14"/>
  <c r="L59" i="14"/>
  <c r="K59" i="14"/>
  <c r="F59" i="14"/>
  <c r="J58" i="14"/>
  <c r="H58" i="14"/>
  <c r="H62" i="14" s="1"/>
  <c r="G58" i="14"/>
  <c r="G62" i="14" s="1"/>
  <c r="E58" i="14"/>
  <c r="E62" i="14" s="1"/>
  <c r="D58" i="14"/>
  <c r="D62" i="14" s="1"/>
  <c r="C58" i="14"/>
  <c r="C62" i="14" s="1"/>
  <c r="B58" i="14"/>
  <c r="B62" i="14" s="1"/>
  <c r="N57" i="14"/>
  <c r="M57" i="14"/>
  <c r="L57" i="14"/>
  <c r="K57" i="14"/>
  <c r="F57" i="14"/>
  <c r="N56" i="14"/>
  <c r="M56" i="14"/>
  <c r="L56" i="14"/>
  <c r="K56" i="14"/>
  <c r="F56" i="14"/>
  <c r="N55" i="14"/>
  <c r="M55" i="14"/>
  <c r="L55" i="14"/>
  <c r="K55" i="14"/>
  <c r="F55" i="14"/>
  <c r="N54" i="14"/>
  <c r="M54" i="14"/>
  <c r="L54" i="14"/>
  <c r="K54" i="14"/>
  <c r="F54" i="14"/>
  <c r="L53" i="14"/>
  <c r="K53" i="14"/>
  <c r="I53" i="14"/>
  <c r="I58" i="14" s="1"/>
  <c r="F53" i="14"/>
  <c r="N41" i="14"/>
  <c r="M41" i="14"/>
  <c r="L41" i="14"/>
  <c r="K41" i="14"/>
  <c r="F41" i="14"/>
  <c r="N40" i="14"/>
  <c r="M40" i="14"/>
  <c r="L40" i="14"/>
  <c r="K40" i="14"/>
  <c r="F40" i="14"/>
  <c r="N39" i="14"/>
  <c r="M39" i="14"/>
  <c r="L39" i="14"/>
  <c r="K39" i="14"/>
  <c r="F39" i="14"/>
  <c r="H38" i="14"/>
  <c r="H42" i="14" s="1"/>
  <c r="G38" i="14"/>
  <c r="G42" i="14" s="1"/>
  <c r="E38" i="14"/>
  <c r="E42" i="14" s="1"/>
  <c r="D38" i="14"/>
  <c r="D42" i="14" s="1"/>
  <c r="C38" i="14"/>
  <c r="C42" i="14" s="1"/>
  <c r="B38" i="14"/>
  <c r="B42" i="14" s="1"/>
  <c r="N37" i="14"/>
  <c r="M37" i="14"/>
  <c r="L37" i="14"/>
  <c r="K37" i="14"/>
  <c r="F37" i="14"/>
  <c r="N36" i="14"/>
  <c r="M36" i="14"/>
  <c r="L36" i="14"/>
  <c r="K36" i="14"/>
  <c r="F36" i="14"/>
  <c r="N35" i="14"/>
  <c r="M35" i="14"/>
  <c r="L35" i="14"/>
  <c r="K35" i="14"/>
  <c r="F35" i="14"/>
  <c r="N34" i="14"/>
  <c r="M34" i="14"/>
  <c r="L34" i="14"/>
  <c r="K34" i="14"/>
  <c r="F34" i="14"/>
  <c r="L33" i="14"/>
  <c r="K33" i="14"/>
  <c r="J33" i="14"/>
  <c r="J38" i="14" s="1"/>
  <c r="I33" i="14"/>
  <c r="M33" i="14" s="1"/>
  <c r="F33" i="14"/>
  <c r="F21" i="14"/>
  <c r="J21" i="14" s="1"/>
  <c r="F20" i="14"/>
  <c r="G20" i="14" s="1"/>
  <c r="F19" i="14"/>
  <c r="I19" i="14" s="1"/>
  <c r="E18" i="14"/>
  <c r="E22" i="14" s="1"/>
  <c r="D18" i="14"/>
  <c r="D22" i="14" s="1"/>
  <c r="C18" i="14"/>
  <c r="C22" i="14" s="1"/>
  <c r="B18" i="14"/>
  <c r="B22" i="14" s="1"/>
  <c r="F17" i="14"/>
  <c r="J17" i="14" s="1"/>
  <c r="F16" i="14"/>
  <c r="G16" i="14" s="1"/>
  <c r="F15" i="14"/>
  <c r="I15" i="14" s="1"/>
  <c r="F14" i="14"/>
  <c r="J14" i="14" s="1"/>
  <c r="F13" i="14"/>
  <c r="J13" i="14" s="1"/>
  <c r="I21" i="15" l="1"/>
  <c r="H13" i="15"/>
  <c r="I15" i="15"/>
  <c r="E63" i="19"/>
  <c r="L60" i="18"/>
  <c r="K41" i="18"/>
  <c r="M60" i="18"/>
  <c r="F56" i="18"/>
  <c r="F60" i="18" s="1"/>
  <c r="G20" i="17"/>
  <c r="H14" i="17"/>
  <c r="H15" i="17"/>
  <c r="G18" i="17"/>
  <c r="G19" i="17"/>
  <c r="G34" i="17"/>
  <c r="H37" i="17"/>
  <c r="G14" i="17"/>
  <c r="G15" i="17"/>
  <c r="I14" i="17"/>
  <c r="H18" i="17"/>
  <c r="H19" i="17"/>
  <c r="I34" i="17"/>
  <c r="G14" i="16"/>
  <c r="F38" i="16"/>
  <c r="F42" i="16" s="1"/>
  <c r="H13" i="16"/>
  <c r="H14" i="16"/>
  <c r="I16" i="16"/>
  <c r="H21" i="16"/>
  <c r="I58" i="16"/>
  <c r="I62" i="16" s="1"/>
  <c r="M62" i="16" s="1"/>
  <c r="I13" i="16"/>
  <c r="I14" i="16"/>
  <c r="I21" i="16"/>
  <c r="I38" i="16"/>
  <c r="M38" i="16" s="1"/>
  <c r="G17" i="15"/>
  <c r="I19" i="15"/>
  <c r="H16" i="15"/>
  <c r="H17" i="15"/>
  <c r="G21" i="15"/>
  <c r="G13" i="15"/>
  <c r="I16" i="15"/>
  <c r="I17" i="15"/>
  <c r="H20" i="15"/>
  <c r="H21" i="15"/>
  <c r="F17" i="17"/>
  <c r="G17" i="17" s="1"/>
  <c r="G12" i="17"/>
  <c r="H25" i="19"/>
  <c r="I25" i="19"/>
  <c r="I29" i="19"/>
  <c r="F52" i="19"/>
  <c r="G52" i="19" s="1"/>
  <c r="F96" i="19"/>
  <c r="H96" i="19" s="1"/>
  <c r="C63" i="19"/>
  <c r="F61" i="19"/>
  <c r="H61" i="19" s="1"/>
  <c r="F62" i="19"/>
  <c r="F74" i="19"/>
  <c r="J74" i="19" s="1"/>
  <c r="D63" i="19"/>
  <c r="G70" i="19"/>
  <c r="J48" i="19"/>
  <c r="J92" i="19"/>
  <c r="G48" i="19"/>
  <c r="G92" i="19"/>
  <c r="F16" i="19"/>
  <c r="H16" i="19" s="1"/>
  <c r="G61" i="19"/>
  <c r="F29" i="19"/>
  <c r="J29" i="19" s="1"/>
  <c r="F41" i="19"/>
  <c r="J41" i="19" s="1"/>
  <c r="G13" i="14"/>
  <c r="I16" i="14"/>
  <c r="H16" i="14"/>
  <c r="H20" i="14"/>
  <c r="H21" i="14"/>
  <c r="G17" i="18"/>
  <c r="I19" i="18"/>
  <c r="H17" i="18"/>
  <c r="I17" i="18"/>
  <c r="H16" i="18"/>
  <c r="I16" i="18"/>
  <c r="G21" i="18"/>
  <c r="H13" i="14"/>
  <c r="I17" i="14"/>
  <c r="I20" i="14"/>
  <c r="I21" i="14"/>
  <c r="I38" i="14"/>
  <c r="I42" i="14" s="1"/>
  <c r="M42" i="14" s="1"/>
  <c r="G14" i="14"/>
  <c r="G21" i="14"/>
  <c r="F22" i="14"/>
  <c r="I22" i="14" s="1"/>
  <c r="F58" i="14"/>
  <c r="F62" i="14" s="1"/>
  <c r="I13" i="14"/>
  <c r="G17" i="14"/>
  <c r="J19" i="14"/>
  <c r="F38" i="14"/>
  <c r="F42" i="14" s="1"/>
  <c r="H17" i="14"/>
  <c r="N58" i="14"/>
  <c r="J103" i="19"/>
  <c r="F107" i="19"/>
  <c r="J107" i="19" s="1"/>
  <c r="G96" i="19"/>
  <c r="J81" i="19"/>
  <c r="F85" i="19"/>
  <c r="J85" i="19" s="1"/>
  <c r="J70" i="19"/>
  <c r="F60" i="19"/>
  <c r="H60" i="19" s="1"/>
  <c r="B63" i="19"/>
  <c r="F59" i="19"/>
  <c r="J59" i="19" s="1"/>
  <c r="J52" i="19"/>
  <c r="H52" i="19"/>
  <c r="G41" i="19"/>
  <c r="G37" i="19"/>
  <c r="J37" i="19"/>
  <c r="G25" i="19"/>
  <c r="J25" i="19"/>
  <c r="H14" i="19"/>
  <c r="J60" i="18"/>
  <c r="N60" i="18" s="1"/>
  <c r="N56" i="18"/>
  <c r="K60" i="18"/>
  <c r="K56" i="18"/>
  <c r="L56" i="18"/>
  <c r="N51" i="18"/>
  <c r="M56" i="18"/>
  <c r="H13" i="18"/>
  <c r="I15" i="18"/>
  <c r="I20" i="18"/>
  <c r="I21" i="18"/>
  <c r="G13" i="18"/>
  <c r="H20" i="18"/>
  <c r="I13" i="18"/>
  <c r="F41" i="18"/>
  <c r="I41" i="18"/>
  <c r="M41" i="18" s="1"/>
  <c r="M37" i="18"/>
  <c r="L41" i="18"/>
  <c r="J41" i="18"/>
  <c r="N41" i="18" s="1"/>
  <c r="N37" i="18"/>
  <c r="K37" i="18"/>
  <c r="M32" i="18"/>
  <c r="L37" i="18"/>
  <c r="N32" i="18"/>
  <c r="F22" i="18"/>
  <c r="G14" i="18"/>
  <c r="J15" i="18"/>
  <c r="J19" i="18"/>
  <c r="H14" i="18"/>
  <c r="G15" i="18"/>
  <c r="J16" i="18"/>
  <c r="G19" i="18"/>
  <c r="J20" i="18"/>
  <c r="I14" i="18"/>
  <c r="F18" i="18"/>
  <c r="F40" i="17"/>
  <c r="H31" i="17"/>
  <c r="J33" i="17"/>
  <c r="H35" i="17"/>
  <c r="J37" i="17"/>
  <c r="H39" i="17"/>
  <c r="I31" i="17"/>
  <c r="G33" i="17"/>
  <c r="J34" i="17"/>
  <c r="I35" i="17"/>
  <c r="G37" i="17"/>
  <c r="J38" i="17"/>
  <c r="I39" i="17"/>
  <c r="J31" i="17"/>
  <c r="J35" i="17"/>
  <c r="J39" i="17"/>
  <c r="F36" i="17"/>
  <c r="I17" i="17"/>
  <c r="H17" i="17"/>
  <c r="J17" i="17"/>
  <c r="B21" i="17"/>
  <c r="F21" i="17" s="1"/>
  <c r="H12" i="17"/>
  <c r="G13" i="17"/>
  <c r="I15" i="17"/>
  <c r="H16" i="17"/>
  <c r="I19" i="17"/>
  <c r="H20" i="17"/>
  <c r="I12" i="17"/>
  <c r="H13" i="17"/>
  <c r="I16" i="17"/>
  <c r="I20" i="17"/>
  <c r="J13" i="17"/>
  <c r="K62" i="16"/>
  <c r="L62" i="16"/>
  <c r="J58" i="16"/>
  <c r="K58" i="16"/>
  <c r="L58" i="16"/>
  <c r="M58" i="16"/>
  <c r="K42" i="16"/>
  <c r="J42" i="16"/>
  <c r="N42" i="16" s="1"/>
  <c r="N38" i="16"/>
  <c r="L42" i="16"/>
  <c r="I42" i="16"/>
  <c r="M42" i="16" s="1"/>
  <c r="K38" i="16"/>
  <c r="N33" i="16"/>
  <c r="L38" i="16"/>
  <c r="F22" i="16"/>
  <c r="J20" i="16"/>
  <c r="J13" i="16"/>
  <c r="H15" i="16"/>
  <c r="G20" i="16"/>
  <c r="J21" i="16"/>
  <c r="J15" i="16"/>
  <c r="J19" i="16"/>
  <c r="G15" i="16"/>
  <c r="J16" i="16"/>
  <c r="G19" i="16"/>
  <c r="G16" i="16"/>
  <c r="J17" i="16"/>
  <c r="H19" i="16"/>
  <c r="F18" i="16"/>
  <c r="F22" i="15"/>
  <c r="J14" i="15"/>
  <c r="F18" i="15"/>
  <c r="G14" i="15"/>
  <c r="J15" i="15"/>
  <c r="J19" i="15"/>
  <c r="H14" i="15"/>
  <c r="G15" i="15"/>
  <c r="J16" i="15"/>
  <c r="G19" i="15"/>
  <c r="J20" i="15"/>
  <c r="I62" i="14"/>
  <c r="M62" i="14" s="1"/>
  <c r="M58" i="14"/>
  <c r="K62" i="14"/>
  <c r="L62" i="14"/>
  <c r="J62" i="14"/>
  <c r="N62" i="14" s="1"/>
  <c r="K58" i="14"/>
  <c r="M53" i="14"/>
  <c r="L58" i="14"/>
  <c r="J42" i="14"/>
  <c r="N42" i="14" s="1"/>
  <c r="N38" i="14"/>
  <c r="L42" i="14"/>
  <c r="K42" i="14"/>
  <c r="K38" i="14"/>
  <c r="L38" i="14"/>
  <c r="N33" i="14"/>
  <c r="M38" i="14"/>
  <c r="H14" i="14"/>
  <c r="G15" i="14"/>
  <c r="J16" i="14"/>
  <c r="G19" i="14"/>
  <c r="J20" i="14"/>
  <c r="I14" i="14"/>
  <c r="H15" i="14"/>
  <c r="H19" i="14"/>
  <c r="J15" i="14"/>
  <c r="F18" i="14"/>
  <c r="C63" i="12"/>
  <c r="D63" i="12"/>
  <c r="E63" i="12"/>
  <c r="C62" i="12"/>
  <c r="D62" i="12"/>
  <c r="E62" i="12"/>
  <c r="B63" i="12"/>
  <c r="B62" i="12"/>
  <c r="F62" i="12" s="1"/>
  <c r="C61" i="12"/>
  <c r="D61" i="12"/>
  <c r="E61" i="12"/>
  <c r="G61" i="12"/>
  <c r="B61" i="12"/>
  <c r="F61" i="12" s="1"/>
  <c r="J96" i="19" l="1"/>
  <c r="F63" i="12"/>
  <c r="J22" i="14"/>
  <c r="I59" i="19"/>
  <c r="H59" i="19"/>
  <c r="G29" i="19"/>
  <c r="H107" i="19"/>
  <c r="H29" i="19"/>
  <c r="G59" i="19"/>
  <c r="G107" i="19"/>
  <c r="G74" i="19"/>
  <c r="H41" i="19"/>
  <c r="H74" i="19"/>
  <c r="G85" i="19"/>
  <c r="H85" i="19"/>
  <c r="G22" i="14"/>
  <c r="H22" i="14"/>
  <c r="F63" i="19"/>
  <c r="H63" i="19" s="1"/>
  <c r="J22" i="18"/>
  <c r="I22" i="18"/>
  <c r="H22" i="18"/>
  <c r="G22" i="18"/>
  <c r="J18" i="18"/>
  <c r="I18" i="18"/>
  <c r="H18" i="18"/>
  <c r="G18" i="18"/>
  <c r="J36" i="17"/>
  <c r="I36" i="17"/>
  <c r="H36" i="17"/>
  <c r="G36" i="17"/>
  <c r="J40" i="17"/>
  <c r="I40" i="17"/>
  <c r="H40" i="17"/>
  <c r="G40" i="17"/>
  <c r="I21" i="17"/>
  <c r="H21" i="17"/>
  <c r="G21" i="17"/>
  <c r="J21" i="17"/>
  <c r="J62" i="16"/>
  <c r="N62" i="16" s="1"/>
  <c r="N58" i="16"/>
  <c r="J18" i="16"/>
  <c r="H18" i="16"/>
  <c r="I18" i="16"/>
  <c r="G18" i="16"/>
  <c r="J22" i="16"/>
  <c r="I22" i="16"/>
  <c r="G22" i="16"/>
  <c r="H22" i="16"/>
  <c r="I22" i="15"/>
  <c r="H22" i="15"/>
  <c r="G22" i="15"/>
  <c r="J22" i="15"/>
  <c r="I18" i="15"/>
  <c r="H18" i="15"/>
  <c r="G18" i="15"/>
  <c r="J18" i="15"/>
  <c r="J18" i="14"/>
  <c r="G18" i="14"/>
  <c r="I18" i="14"/>
  <c r="H18" i="14"/>
  <c r="J80" i="8"/>
  <c r="H76" i="8"/>
  <c r="H80" i="8"/>
  <c r="E153" i="8"/>
  <c r="J153" i="8" s="1"/>
  <c r="K153" i="8"/>
  <c r="C150" i="8"/>
  <c r="H150" i="8" s="1"/>
  <c r="C149" i="8"/>
  <c r="H149" i="8" s="1"/>
  <c r="K149" i="8"/>
  <c r="C81" i="8"/>
  <c r="H81" i="8" s="1"/>
  <c r="D81" i="8"/>
  <c r="I81" i="8" s="1"/>
  <c r="E81" i="8"/>
  <c r="J81" i="8" s="1"/>
  <c r="B81" i="8"/>
  <c r="B153" i="8" s="1"/>
  <c r="G153" i="8" s="1"/>
  <c r="C80" i="8"/>
  <c r="C152" i="8" s="1"/>
  <c r="H152" i="8" s="1"/>
  <c r="D80" i="8"/>
  <c r="I80" i="8" s="1"/>
  <c r="E80" i="8"/>
  <c r="E152" i="8" s="1"/>
  <c r="J152" i="8" s="1"/>
  <c r="K80" i="8"/>
  <c r="K152" i="8" s="1"/>
  <c r="B80" i="8"/>
  <c r="G80" i="8" s="1"/>
  <c r="C79" i="8"/>
  <c r="H79" i="8" s="1"/>
  <c r="D79" i="8"/>
  <c r="I79" i="8" s="1"/>
  <c r="E79" i="8"/>
  <c r="E151" i="8" s="1"/>
  <c r="J151" i="8" s="1"/>
  <c r="K79" i="8"/>
  <c r="B79" i="8"/>
  <c r="G79" i="8" s="1"/>
  <c r="C78" i="8"/>
  <c r="H78" i="8" s="1"/>
  <c r="D78" i="8"/>
  <c r="D150" i="8" s="1"/>
  <c r="I150" i="8" s="1"/>
  <c r="E78" i="8"/>
  <c r="J78" i="8" s="1"/>
  <c r="B78" i="8"/>
  <c r="B150" i="8" s="1"/>
  <c r="G150" i="8" s="1"/>
  <c r="C77" i="8"/>
  <c r="H77" i="8" s="1"/>
  <c r="D77" i="8"/>
  <c r="D149" i="8" s="1"/>
  <c r="I149" i="8" s="1"/>
  <c r="E77" i="8"/>
  <c r="J77" i="8" s="1"/>
  <c r="B77" i="8"/>
  <c r="B149" i="8" s="1"/>
  <c r="G149" i="8" s="1"/>
  <c r="C76" i="8"/>
  <c r="C148" i="8" s="1"/>
  <c r="H148" i="8" s="1"/>
  <c r="D76" i="8"/>
  <c r="I76" i="8" s="1"/>
  <c r="E76" i="8"/>
  <c r="E148" i="8" s="1"/>
  <c r="J148" i="8" s="1"/>
  <c r="B76" i="8"/>
  <c r="G76" i="8" s="1"/>
  <c r="C75" i="8"/>
  <c r="C147" i="8" s="1"/>
  <c r="D75" i="8"/>
  <c r="I75" i="8" s="1"/>
  <c r="E75" i="8"/>
  <c r="J75" i="8" s="1"/>
  <c r="B75" i="8"/>
  <c r="G75" i="8" s="1"/>
  <c r="C74" i="8"/>
  <c r="C146" i="8" s="1"/>
  <c r="H146" i="8" s="1"/>
  <c r="D74" i="8"/>
  <c r="D146" i="8" s="1"/>
  <c r="I146" i="8" s="1"/>
  <c r="E74" i="8"/>
  <c r="J74" i="8" s="1"/>
  <c r="B74" i="8"/>
  <c r="G74" i="8" s="1"/>
  <c r="C73" i="8"/>
  <c r="C145" i="8" s="1"/>
  <c r="D73" i="8"/>
  <c r="E73" i="8"/>
  <c r="J73" i="8" s="1"/>
  <c r="B73" i="8"/>
  <c r="D30" i="7"/>
  <c r="E30" i="7"/>
  <c r="F30" i="7"/>
  <c r="G30" i="7"/>
  <c r="H30" i="7"/>
  <c r="I30" i="7"/>
  <c r="J30" i="7"/>
  <c r="D29" i="7"/>
  <c r="E29" i="7"/>
  <c r="F29" i="7"/>
  <c r="G29" i="7"/>
  <c r="H29" i="7"/>
  <c r="I29" i="7"/>
  <c r="J29" i="7"/>
  <c r="C30" i="7"/>
  <c r="C29" i="7"/>
  <c r="D22" i="7"/>
  <c r="E22" i="7"/>
  <c r="F22" i="7"/>
  <c r="G22" i="7"/>
  <c r="H22" i="7"/>
  <c r="I22" i="7"/>
  <c r="J22" i="7"/>
  <c r="D21" i="7"/>
  <c r="E21" i="7"/>
  <c r="F21" i="7"/>
  <c r="G21" i="7"/>
  <c r="H21" i="7"/>
  <c r="I21" i="7"/>
  <c r="J21" i="7"/>
  <c r="C22" i="7"/>
  <c r="C21" i="7"/>
  <c r="C236" i="6"/>
  <c r="D236" i="6"/>
  <c r="E236" i="6"/>
  <c r="B236" i="6"/>
  <c r="C235" i="6"/>
  <c r="D235" i="6"/>
  <c r="E235" i="6"/>
  <c r="B235" i="6"/>
  <c r="C234" i="6"/>
  <c r="D234" i="6"/>
  <c r="E234" i="6"/>
  <c r="B234" i="6"/>
  <c r="C224" i="6"/>
  <c r="D224" i="6"/>
  <c r="E224" i="6"/>
  <c r="B224" i="6"/>
  <c r="C223" i="6"/>
  <c r="D223" i="6"/>
  <c r="E223" i="6"/>
  <c r="B223" i="6"/>
  <c r="C222" i="6"/>
  <c r="D222" i="6"/>
  <c r="E222" i="6"/>
  <c r="B222" i="6"/>
  <c r="J76" i="8" l="1"/>
  <c r="B146" i="8"/>
  <c r="G146" i="8" s="1"/>
  <c r="C151" i="8"/>
  <c r="H151" i="8" s="1"/>
  <c r="G78" i="8"/>
  <c r="I78" i="8"/>
  <c r="D152" i="8"/>
  <c r="I152" i="8" s="1"/>
  <c r="I74" i="8"/>
  <c r="I63" i="19"/>
  <c r="G63" i="19"/>
  <c r="B147" i="8"/>
  <c r="B152" i="8"/>
  <c r="G152" i="8" s="1"/>
  <c r="E145" i="8"/>
  <c r="E146" i="8"/>
  <c r="J146" i="8" s="1"/>
  <c r="E147" i="8"/>
  <c r="J147" i="8" s="1"/>
  <c r="D153" i="8"/>
  <c r="I153" i="8" s="1"/>
  <c r="G81" i="8"/>
  <c r="G77" i="8"/>
  <c r="H75" i="8"/>
  <c r="I77" i="8"/>
  <c r="J79" i="8"/>
  <c r="B151" i="8"/>
  <c r="G151" i="8" s="1"/>
  <c r="B145" i="8"/>
  <c r="B148" i="8"/>
  <c r="G148" i="8" s="1"/>
  <c r="D145" i="8"/>
  <c r="D147" i="8"/>
  <c r="I147" i="8" s="1"/>
  <c r="D148" i="8"/>
  <c r="I148" i="8" s="1"/>
  <c r="E149" i="8"/>
  <c r="J149" i="8" s="1"/>
  <c r="E150" i="8"/>
  <c r="J150" i="8" s="1"/>
  <c r="C153" i="8"/>
  <c r="H153" i="8" s="1"/>
  <c r="H74" i="8"/>
  <c r="D151" i="8"/>
  <c r="I151" i="8" s="1"/>
  <c r="J63" i="19"/>
  <c r="D19" i="5"/>
  <c r="D27" i="5" s="1"/>
  <c r="E19" i="5"/>
  <c r="E27" i="5" s="1"/>
  <c r="F19" i="5"/>
  <c r="F27" i="5" s="1"/>
  <c r="C19" i="5"/>
  <c r="C27" i="5" s="1"/>
  <c r="G31" i="4"/>
  <c r="H31" i="4" s="1"/>
  <c r="E154" i="8" l="1"/>
  <c r="J154" i="8" s="1"/>
  <c r="J145" i="8"/>
  <c r="B154" i="8"/>
  <c r="D154" i="8"/>
  <c r="C154" i="8"/>
  <c r="K31" i="4"/>
  <c r="J31" i="4"/>
  <c r="I31" i="4"/>
  <c r="C11" i="29"/>
  <c r="C10" i="29"/>
  <c r="G93" i="10" l="1"/>
  <c r="H93" i="10"/>
  <c r="I93" i="10"/>
  <c r="F115" i="10"/>
  <c r="F114" i="10"/>
  <c r="F113" i="10"/>
  <c r="F127" i="10"/>
  <c r="F126" i="10"/>
  <c r="F125" i="10"/>
  <c r="J124" i="10"/>
  <c r="F124" i="10"/>
  <c r="F116" i="10"/>
  <c r="G116" i="10"/>
  <c r="H116" i="10"/>
  <c r="I116" i="10"/>
  <c r="J116" i="10"/>
  <c r="F104" i="10"/>
  <c r="F103" i="10"/>
  <c r="F102" i="10"/>
  <c r="J101" i="10"/>
  <c r="F101" i="10"/>
  <c r="F92" i="10"/>
  <c r="F91" i="10"/>
  <c r="F90" i="10"/>
  <c r="J89" i="10"/>
  <c r="J93" i="10" s="1"/>
  <c r="F89" i="10"/>
  <c r="F79" i="10"/>
  <c r="F78" i="10"/>
  <c r="F77" i="10"/>
  <c r="F76" i="10"/>
  <c r="F67" i="10"/>
  <c r="F66" i="10"/>
  <c r="F65" i="10"/>
  <c r="F64" i="10"/>
  <c r="F54" i="10"/>
  <c r="F53" i="10"/>
  <c r="F52" i="10"/>
  <c r="J51" i="10"/>
  <c r="F51" i="10"/>
  <c r="F42" i="10"/>
  <c r="F41" i="10"/>
  <c r="F40" i="10"/>
  <c r="J39" i="10"/>
  <c r="F39" i="10"/>
  <c r="F30" i="10"/>
  <c r="F29" i="10"/>
  <c r="F28" i="10"/>
  <c r="F27" i="10"/>
  <c r="F111" i="9"/>
  <c r="F82" i="9"/>
  <c r="F81" i="9"/>
  <c r="F80" i="9"/>
  <c r="F79" i="9"/>
  <c r="F78" i="9"/>
  <c r="F158" i="9"/>
  <c r="F162" i="9"/>
  <c r="F161" i="9"/>
  <c r="F160" i="9"/>
  <c r="F159" i="9"/>
  <c r="K162" i="9"/>
  <c r="K161" i="9"/>
  <c r="L159" i="9"/>
  <c r="K159" i="9"/>
  <c r="H163" i="9"/>
  <c r="G163" i="9"/>
  <c r="F143" i="9"/>
  <c r="F126" i="9"/>
  <c r="F110" i="9"/>
  <c r="F94" i="9"/>
  <c r="F62" i="9"/>
  <c r="F46" i="9"/>
  <c r="F30" i="9"/>
  <c r="J146" i="9"/>
  <c r="N146" i="9" s="1"/>
  <c r="I146" i="9"/>
  <c r="H146" i="9"/>
  <c r="G146" i="9"/>
  <c r="E146" i="9"/>
  <c r="D146" i="9"/>
  <c r="C146" i="9"/>
  <c r="B146" i="9"/>
  <c r="J163" i="9"/>
  <c r="N163" i="9" s="1"/>
  <c r="I163" i="9"/>
  <c r="J131" i="9"/>
  <c r="I131" i="9"/>
  <c r="H131" i="9"/>
  <c r="G131" i="9"/>
  <c r="J115" i="9"/>
  <c r="N115" i="9" s="1"/>
  <c r="I115" i="9"/>
  <c r="H115" i="9"/>
  <c r="G115" i="9"/>
  <c r="J99" i="9"/>
  <c r="I99" i="9"/>
  <c r="H99" i="9"/>
  <c r="G99" i="9"/>
  <c r="J67" i="9"/>
  <c r="N67" i="9" s="1"/>
  <c r="I67" i="9"/>
  <c r="H67" i="9"/>
  <c r="G67" i="9"/>
  <c r="J51" i="9"/>
  <c r="I51" i="9"/>
  <c r="H51" i="9"/>
  <c r="G51" i="9"/>
  <c r="J35" i="9"/>
  <c r="N35" i="9" s="1"/>
  <c r="I35" i="9"/>
  <c r="H35" i="9"/>
  <c r="G35" i="9"/>
  <c r="F14" i="9"/>
  <c r="N15" i="9"/>
  <c r="N16" i="9"/>
  <c r="N18" i="9"/>
  <c r="G19" i="9"/>
  <c r="M15" i="9"/>
  <c r="M16" i="9"/>
  <c r="M162" i="9"/>
  <c r="L162" i="9"/>
  <c r="N162" i="9"/>
  <c r="N161" i="9"/>
  <c r="M161" i="9"/>
  <c r="L161" i="9"/>
  <c r="N160" i="9"/>
  <c r="M160" i="9"/>
  <c r="N159" i="9"/>
  <c r="M159" i="9"/>
  <c r="N145" i="9"/>
  <c r="M145" i="9"/>
  <c r="L145" i="9"/>
  <c r="K145" i="9"/>
  <c r="F145" i="9"/>
  <c r="N144" i="9"/>
  <c r="M144" i="9"/>
  <c r="L144" i="9"/>
  <c r="K144" i="9"/>
  <c r="F144" i="9"/>
  <c r="M143" i="9"/>
  <c r="L143" i="9"/>
  <c r="N143" i="9"/>
  <c r="K143" i="9"/>
  <c r="E131" i="9"/>
  <c r="D131" i="9"/>
  <c r="C131" i="9"/>
  <c r="B131" i="9"/>
  <c r="N130" i="9"/>
  <c r="M130" i="9"/>
  <c r="L130" i="9"/>
  <c r="K130" i="9"/>
  <c r="F130" i="9"/>
  <c r="N129" i="9"/>
  <c r="M129" i="9"/>
  <c r="L129" i="9"/>
  <c r="K129" i="9"/>
  <c r="F129" i="9"/>
  <c r="M128" i="9"/>
  <c r="N128" i="9"/>
  <c r="L128" i="9"/>
  <c r="K128" i="9"/>
  <c r="F128" i="9"/>
  <c r="N127" i="9"/>
  <c r="M127" i="9"/>
  <c r="L127" i="9"/>
  <c r="K127" i="9"/>
  <c r="F127" i="9"/>
  <c r="N126" i="9"/>
  <c r="M126" i="9"/>
  <c r="E115" i="9"/>
  <c r="D115" i="9"/>
  <c r="C115" i="9"/>
  <c r="B115" i="9"/>
  <c r="L114" i="9"/>
  <c r="N114" i="9"/>
  <c r="M114" i="9"/>
  <c r="K114" i="9"/>
  <c r="F114" i="9"/>
  <c r="N113" i="9"/>
  <c r="M113" i="9"/>
  <c r="L113" i="9"/>
  <c r="K113" i="9"/>
  <c r="F113" i="9"/>
  <c r="N112" i="9"/>
  <c r="M112" i="9"/>
  <c r="L112" i="9"/>
  <c r="F112" i="9"/>
  <c r="N111" i="9"/>
  <c r="M111" i="9"/>
  <c r="L111" i="9"/>
  <c r="K111" i="9"/>
  <c r="L110" i="9"/>
  <c r="K110" i="9"/>
  <c r="E99" i="9"/>
  <c r="D99" i="9"/>
  <c r="C99" i="9"/>
  <c r="B99" i="9"/>
  <c r="M98" i="9"/>
  <c r="N98" i="9"/>
  <c r="L98" i="9"/>
  <c r="K98" i="9"/>
  <c r="F98" i="9"/>
  <c r="N97" i="9"/>
  <c r="M97" i="9"/>
  <c r="L97" i="9"/>
  <c r="K97" i="9"/>
  <c r="F97" i="9"/>
  <c r="N96" i="9"/>
  <c r="M96" i="9"/>
  <c r="L96" i="9"/>
  <c r="F96" i="9"/>
  <c r="N95" i="9"/>
  <c r="M95" i="9"/>
  <c r="L95" i="9"/>
  <c r="K95" i="9"/>
  <c r="F95" i="9"/>
  <c r="M94" i="9"/>
  <c r="L94" i="9"/>
  <c r="K94" i="9"/>
  <c r="N82" i="9"/>
  <c r="M82" i="9"/>
  <c r="L82" i="9"/>
  <c r="K82" i="9"/>
  <c r="N81" i="9"/>
  <c r="M81" i="9"/>
  <c r="L81" i="9"/>
  <c r="K81" i="9"/>
  <c r="M80" i="9"/>
  <c r="N80" i="9"/>
  <c r="I83" i="9"/>
  <c r="M79" i="9"/>
  <c r="N79" i="9"/>
  <c r="L79" i="9"/>
  <c r="K79" i="9"/>
  <c r="N78" i="9"/>
  <c r="M78" i="9"/>
  <c r="E67" i="9"/>
  <c r="D67" i="9"/>
  <c r="C67" i="9"/>
  <c r="B67" i="9"/>
  <c r="N66" i="9"/>
  <c r="M66" i="9"/>
  <c r="L66" i="9"/>
  <c r="K66" i="9"/>
  <c r="F66" i="9"/>
  <c r="N65" i="9"/>
  <c r="M65" i="9"/>
  <c r="L65" i="9"/>
  <c r="K65" i="9"/>
  <c r="F65" i="9"/>
  <c r="M64" i="9"/>
  <c r="L64" i="9"/>
  <c r="N64" i="9"/>
  <c r="K64" i="9"/>
  <c r="F64" i="9"/>
  <c r="N63" i="9"/>
  <c r="M63" i="9"/>
  <c r="L63" i="9"/>
  <c r="K63" i="9"/>
  <c r="F63" i="9"/>
  <c r="E51" i="9"/>
  <c r="D51" i="9"/>
  <c r="C51" i="9"/>
  <c r="B51" i="9"/>
  <c r="N50" i="9"/>
  <c r="M50" i="9"/>
  <c r="L50" i="9"/>
  <c r="K50" i="9"/>
  <c r="F50" i="9"/>
  <c r="N49" i="9"/>
  <c r="M49" i="9"/>
  <c r="L49" i="9"/>
  <c r="K49" i="9"/>
  <c r="F49" i="9"/>
  <c r="L48" i="9"/>
  <c r="N48" i="9"/>
  <c r="M48" i="9"/>
  <c r="K48" i="9"/>
  <c r="F48" i="9"/>
  <c r="M47" i="9"/>
  <c r="N47" i="9"/>
  <c r="L47" i="9"/>
  <c r="K47" i="9"/>
  <c r="F47" i="9"/>
  <c r="N51" i="9"/>
  <c r="M46" i="9"/>
  <c r="E35" i="9"/>
  <c r="D35" i="9"/>
  <c r="C35" i="9"/>
  <c r="B35" i="9"/>
  <c r="L34" i="9"/>
  <c r="N34" i="9"/>
  <c r="M34" i="9"/>
  <c r="K34" i="9"/>
  <c r="F34" i="9"/>
  <c r="M33" i="9"/>
  <c r="N33" i="9"/>
  <c r="L33" i="9"/>
  <c r="K33" i="9"/>
  <c r="F33" i="9"/>
  <c r="N32" i="9"/>
  <c r="M32" i="9"/>
  <c r="L32" i="9"/>
  <c r="K32" i="9"/>
  <c r="F32" i="9"/>
  <c r="N31" i="9"/>
  <c r="M31" i="9"/>
  <c r="L31" i="9"/>
  <c r="F31" i="9"/>
  <c r="F35" i="9" s="1"/>
  <c r="L30" i="9"/>
  <c r="M30" i="9"/>
  <c r="K30" i="9"/>
  <c r="E19" i="9"/>
  <c r="D19" i="9"/>
  <c r="C19" i="9"/>
  <c r="B19" i="9"/>
  <c r="L18" i="9"/>
  <c r="M18" i="9"/>
  <c r="K18" i="9"/>
  <c r="F18" i="9"/>
  <c r="M17" i="9"/>
  <c r="N17" i="9"/>
  <c r="L17" i="9"/>
  <c r="K17" i="9"/>
  <c r="F17" i="9"/>
  <c r="L16" i="9"/>
  <c r="K16" i="9"/>
  <c r="F16" i="9"/>
  <c r="H19" i="9"/>
  <c r="F15" i="9"/>
  <c r="L14" i="9"/>
  <c r="K14" i="9"/>
  <c r="G43" i="10"/>
  <c r="L146" i="9" l="1"/>
  <c r="F67" i="9"/>
  <c r="L67" i="9"/>
  <c r="M115" i="9"/>
  <c r="M131" i="9"/>
  <c r="K146" i="9"/>
  <c r="F146" i="9"/>
  <c r="F131" i="9"/>
  <c r="F115" i="9"/>
  <c r="K35" i="9"/>
  <c r="M146" i="9"/>
  <c r="M51" i="9"/>
  <c r="M67" i="9"/>
  <c r="M99" i="9"/>
  <c r="F163" i="9"/>
  <c r="K115" i="9"/>
  <c r="K131" i="9"/>
  <c r="L115" i="9"/>
  <c r="K99" i="9"/>
  <c r="L19" i="9"/>
  <c r="E163" i="9"/>
  <c r="F19" i="9"/>
  <c r="K19" i="9"/>
  <c r="I19" i="9"/>
  <c r="M19" i="9" s="1"/>
  <c r="J19" i="9"/>
  <c r="N19" i="9" s="1"/>
  <c r="O14" i="9"/>
  <c r="B163" i="9"/>
  <c r="K163" i="9" s="1"/>
  <c r="L51" i="9"/>
  <c r="F51" i="9"/>
  <c r="K80" i="9"/>
  <c r="L80" i="9"/>
  <c r="D163" i="9"/>
  <c r="M163" i="9" s="1"/>
  <c r="K78" i="9"/>
  <c r="K160" i="9"/>
  <c r="L160" i="9"/>
  <c r="M14" i="9"/>
  <c r="K51" i="9"/>
  <c r="N46" i="9"/>
  <c r="K15" i="9"/>
  <c r="K31" i="9"/>
  <c r="L35" i="9"/>
  <c r="L62" i="9"/>
  <c r="K112" i="9"/>
  <c r="L15" i="9"/>
  <c r="K46" i="9"/>
  <c r="M62" i="9"/>
  <c r="K126" i="9"/>
  <c r="N131" i="9"/>
  <c r="M35" i="9"/>
  <c r="C83" i="9"/>
  <c r="B83" i="9"/>
  <c r="N99" i="9"/>
  <c r="L131" i="9"/>
  <c r="N14" i="9"/>
  <c r="K96" i="9"/>
  <c r="N30" i="9"/>
  <c r="L46" i="9"/>
  <c r="N62" i="9"/>
  <c r="G83" i="9"/>
  <c r="J83" i="9"/>
  <c r="N83" i="9" s="1"/>
  <c r="F99" i="9"/>
  <c r="L99" i="9"/>
  <c r="K158" i="9"/>
  <c r="K67" i="9"/>
  <c r="K62" i="9"/>
  <c r="D83" i="9"/>
  <c r="M83" i="9" s="1"/>
  <c r="H83" i="9"/>
  <c r="M110" i="9"/>
  <c r="M158" i="9"/>
  <c r="L78" i="9"/>
  <c r="N94" i="9"/>
  <c r="N110" i="9"/>
  <c r="L126" i="9"/>
  <c r="N158" i="9"/>
  <c r="E83" i="9" l="1"/>
  <c r="K83" i="9"/>
  <c r="F83" i="9"/>
  <c r="L158" i="9"/>
  <c r="C163" i="9"/>
  <c r="L163" i="9" s="1"/>
  <c r="L83" i="9"/>
  <c r="K14" i="7" l="1"/>
  <c r="D22" i="4"/>
  <c r="E22" i="4"/>
  <c r="C22" i="4"/>
  <c r="F22" i="4"/>
  <c r="F11" i="25" l="1"/>
  <c r="F12" i="25"/>
  <c r="F13" i="25"/>
  <c r="F15" i="25"/>
  <c r="F16" i="25"/>
  <c r="F17" i="25"/>
  <c r="F10" i="25"/>
  <c r="C14" i="25"/>
  <c r="C18" i="25" s="1"/>
  <c r="D14" i="25"/>
  <c r="D18" i="25" s="1"/>
  <c r="E14" i="25"/>
  <c r="E18" i="25" s="1"/>
  <c r="B14" i="25"/>
  <c r="C15" i="21"/>
  <c r="B15" i="21"/>
  <c r="B18" i="25" l="1"/>
  <c r="F14" i="25"/>
  <c r="F18" i="25" s="1"/>
  <c r="F235" i="6" l="1"/>
  <c r="J235" i="6" s="1"/>
  <c r="F222" i="6"/>
  <c r="J222" i="6" s="1"/>
  <c r="F234" i="6"/>
  <c r="F223" i="6"/>
  <c r="F236" i="6"/>
  <c r="J236" i="6" s="1"/>
  <c r="F224" i="6"/>
  <c r="J224" i="6" s="1"/>
  <c r="H32" i="7"/>
  <c r="I32" i="7"/>
  <c r="J32" i="7"/>
  <c r="G32" i="7"/>
  <c r="H31" i="7"/>
  <c r="H33" i="7" s="1"/>
  <c r="I31" i="7"/>
  <c r="J31" i="7"/>
  <c r="J33" i="7" s="1"/>
  <c r="G31" i="7"/>
  <c r="G33" i="7" s="1"/>
  <c r="C31" i="7"/>
  <c r="I33" i="7" l="1"/>
  <c r="F32" i="7"/>
  <c r="O32" i="7" s="1"/>
  <c r="F31" i="7"/>
  <c r="C32" i="7"/>
  <c r="L32" i="7" s="1"/>
  <c r="E31" i="7"/>
  <c r="D31" i="7"/>
  <c r="D32" i="7"/>
  <c r="M32" i="7" s="1"/>
  <c r="G235" i="6"/>
  <c r="I235" i="6" s="1"/>
  <c r="H235" i="6"/>
  <c r="H222" i="6"/>
  <c r="G222" i="6"/>
  <c r="I222" i="6" s="1"/>
  <c r="H234" i="6"/>
  <c r="J234" i="6"/>
  <c r="G234" i="6"/>
  <c r="I234" i="6" s="1"/>
  <c r="J223" i="6"/>
  <c r="G223" i="6"/>
  <c r="I223" i="6" s="1"/>
  <c r="H223" i="6"/>
  <c r="E32" i="7"/>
  <c r="N32" i="7" s="1"/>
  <c r="K32" i="7"/>
  <c r="H236" i="6"/>
  <c r="G236" i="6"/>
  <c r="I236" i="6" s="1"/>
  <c r="H224" i="6"/>
  <c r="G224" i="6"/>
  <c r="I224" i="6" s="1"/>
  <c r="K33" i="7"/>
  <c r="E33" i="7" l="1"/>
  <c r="N33" i="7" s="1"/>
  <c r="F33" i="7"/>
  <c r="O33" i="7" s="1"/>
  <c r="C33" i="7"/>
  <c r="L33" i="7" s="1"/>
  <c r="D33" i="7"/>
  <c r="M33" i="7" s="1"/>
  <c r="D18" i="5"/>
  <c r="D26" i="5" s="1"/>
  <c r="E18" i="5"/>
  <c r="E26" i="5" s="1"/>
  <c r="F18" i="5"/>
  <c r="F26" i="5" s="1"/>
  <c r="D55" i="4" l="1"/>
  <c r="D64" i="4" s="1"/>
  <c r="E55" i="4"/>
  <c r="E64" i="4" s="1"/>
  <c r="F55" i="4"/>
  <c r="F64" i="4" s="1"/>
  <c r="C55" i="4"/>
  <c r="C64" i="4" s="1"/>
  <c r="E108" i="26" l="1"/>
  <c r="D108" i="26"/>
  <c r="C108" i="26"/>
  <c r="B108" i="26"/>
  <c r="F107" i="26"/>
  <c r="F106" i="26"/>
  <c r="H106" i="26" s="1"/>
  <c r="F105" i="26"/>
  <c r="I105" i="26" s="1"/>
  <c r="F104" i="26"/>
  <c r="J104" i="26" s="1"/>
  <c r="F103" i="26"/>
  <c r="J103" i="26" s="1"/>
  <c r="E95" i="26"/>
  <c r="D95" i="26"/>
  <c r="C95" i="26"/>
  <c r="B95" i="26"/>
  <c r="F94" i="26"/>
  <c r="F93" i="26"/>
  <c r="H93" i="26" s="1"/>
  <c r="F92" i="26"/>
  <c r="I92" i="26" s="1"/>
  <c r="F91" i="26"/>
  <c r="J91" i="26" s="1"/>
  <c r="F90" i="26"/>
  <c r="G90" i="26" s="1"/>
  <c r="E82" i="26"/>
  <c r="D82" i="26"/>
  <c r="C82" i="26"/>
  <c r="B82" i="26"/>
  <c r="F81" i="26"/>
  <c r="G81" i="26" s="1"/>
  <c r="F80" i="26"/>
  <c r="H80" i="26" s="1"/>
  <c r="F79" i="26"/>
  <c r="I79" i="26" s="1"/>
  <c r="F78" i="26"/>
  <c r="J78" i="26" s="1"/>
  <c r="F77" i="26"/>
  <c r="G77" i="26" s="1"/>
  <c r="E56" i="26"/>
  <c r="D56" i="26"/>
  <c r="C56" i="26"/>
  <c r="B56" i="26"/>
  <c r="F55" i="26"/>
  <c r="G55" i="26" s="1"/>
  <c r="F54" i="26"/>
  <c r="J54" i="26" s="1"/>
  <c r="F53" i="26"/>
  <c r="I53" i="26" s="1"/>
  <c r="F52" i="26"/>
  <c r="J52" i="26" s="1"/>
  <c r="F51" i="26"/>
  <c r="E43" i="26"/>
  <c r="D43" i="26"/>
  <c r="C43" i="26"/>
  <c r="B43" i="26"/>
  <c r="F42" i="26"/>
  <c r="G42" i="26" s="1"/>
  <c r="F41" i="26"/>
  <c r="J41" i="26" s="1"/>
  <c r="F40" i="26"/>
  <c r="I40" i="26" s="1"/>
  <c r="F39" i="26"/>
  <c r="J39" i="26" s="1"/>
  <c r="F38" i="26"/>
  <c r="E30" i="26"/>
  <c r="D30" i="26"/>
  <c r="C30" i="26"/>
  <c r="B30" i="26"/>
  <c r="F29" i="26"/>
  <c r="J29" i="26" s="1"/>
  <c r="F28" i="26"/>
  <c r="J28" i="26" s="1"/>
  <c r="F27" i="26"/>
  <c r="J27" i="26" s="1"/>
  <c r="F26" i="26"/>
  <c r="I26" i="26" s="1"/>
  <c r="F25" i="26"/>
  <c r="C17" i="26"/>
  <c r="D17" i="26"/>
  <c r="E17" i="26"/>
  <c r="F13" i="26"/>
  <c r="F14" i="26"/>
  <c r="J14" i="26" s="1"/>
  <c r="F15" i="26"/>
  <c r="J15" i="26" s="1"/>
  <c r="F16" i="26"/>
  <c r="J16" i="26" s="1"/>
  <c r="F12" i="26"/>
  <c r="I12" i="26" s="1"/>
  <c r="B17" i="26"/>
  <c r="F40" i="25"/>
  <c r="I40" i="25" s="1"/>
  <c r="F39" i="25"/>
  <c r="J39" i="25" s="1"/>
  <c r="J38" i="25"/>
  <c r="I38" i="25"/>
  <c r="H38" i="25"/>
  <c r="G38" i="25"/>
  <c r="E37" i="25"/>
  <c r="E41" i="25" s="1"/>
  <c r="D37" i="25"/>
  <c r="D41" i="25" s="1"/>
  <c r="C37" i="25"/>
  <c r="C41" i="25" s="1"/>
  <c r="B37" i="25"/>
  <c r="J36" i="25"/>
  <c r="I36" i="25"/>
  <c r="H36" i="25"/>
  <c r="G36" i="25"/>
  <c r="J35" i="25"/>
  <c r="I35" i="25"/>
  <c r="H35" i="25"/>
  <c r="G35" i="25"/>
  <c r="J34" i="25"/>
  <c r="I34" i="25"/>
  <c r="H34" i="25"/>
  <c r="G34" i="25"/>
  <c r="J33" i="25"/>
  <c r="I33" i="25"/>
  <c r="H33" i="25"/>
  <c r="G33" i="25"/>
  <c r="G22" i="25"/>
  <c r="H22" i="25"/>
  <c r="I22" i="25"/>
  <c r="J22" i="25"/>
  <c r="G23" i="25"/>
  <c r="H23" i="25"/>
  <c r="I23" i="25"/>
  <c r="J23" i="25"/>
  <c r="G24" i="25"/>
  <c r="H24" i="25"/>
  <c r="I24" i="25"/>
  <c r="J24" i="25"/>
  <c r="G27" i="25"/>
  <c r="H27" i="25"/>
  <c r="I27" i="25"/>
  <c r="J27" i="25"/>
  <c r="J21" i="25"/>
  <c r="I21" i="25"/>
  <c r="H21" i="25"/>
  <c r="G21" i="25"/>
  <c r="C26" i="25"/>
  <c r="C30" i="25" s="1"/>
  <c r="D26" i="25"/>
  <c r="D30" i="25" s="1"/>
  <c r="E26" i="25"/>
  <c r="E30" i="25" s="1"/>
  <c r="B26" i="25"/>
  <c r="G15" i="25"/>
  <c r="H15" i="25"/>
  <c r="I15" i="25"/>
  <c r="J15" i="25"/>
  <c r="G10" i="25"/>
  <c r="H10" i="25"/>
  <c r="I10" i="25"/>
  <c r="J10" i="25"/>
  <c r="G11" i="25"/>
  <c r="H11" i="25"/>
  <c r="I11" i="25"/>
  <c r="J11" i="25"/>
  <c r="G12" i="25"/>
  <c r="H12" i="25"/>
  <c r="I12" i="25"/>
  <c r="J12" i="25"/>
  <c r="G13" i="25"/>
  <c r="H13" i="25"/>
  <c r="I13" i="25"/>
  <c r="J13" i="25"/>
  <c r="C21" i="24"/>
  <c r="D21" i="24"/>
  <c r="E21" i="24"/>
  <c r="B21" i="24"/>
  <c r="F11" i="24"/>
  <c r="G11" i="24" s="1"/>
  <c r="F12" i="24"/>
  <c r="G12" i="24" s="1"/>
  <c r="F13" i="24"/>
  <c r="F14" i="24"/>
  <c r="G14" i="24" s="1"/>
  <c r="F15" i="24"/>
  <c r="G15" i="24" s="1"/>
  <c r="F16" i="24"/>
  <c r="G16" i="24" s="1"/>
  <c r="F17" i="24"/>
  <c r="F18" i="24"/>
  <c r="G18" i="24" s="1"/>
  <c r="F19" i="24"/>
  <c r="G19" i="24" s="1"/>
  <c r="F20" i="24"/>
  <c r="G20" i="24" s="1"/>
  <c r="F10" i="24"/>
  <c r="F10" i="23"/>
  <c r="J10" i="23" s="1"/>
  <c r="F11" i="22"/>
  <c r="G11" i="22" s="1"/>
  <c r="F10" i="22"/>
  <c r="J10" i="22" s="1"/>
  <c r="F11" i="21"/>
  <c r="G11" i="21" s="1"/>
  <c r="F12" i="21"/>
  <c r="H12" i="21" s="1"/>
  <c r="F13" i="21"/>
  <c r="H13" i="21" s="1"/>
  <c r="F14" i="21"/>
  <c r="H14" i="21" s="1"/>
  <c r="F10" i="21"/>
  <c r="I10" i="21" s="1"/>
  <c r="F116" i="20"/>
  <c r="J116" i="20" s="1"/>
  <c r="F115" i="20"/>
  <c r="G115" i="20" s="1"/>
  <c r="F114" i="20"/>
  <c r="H114" i="20" s="1"/>
  <c r="F113" i="20"/>
  <c r="I113" i="20" s="1"/>
  <c r="F112" i="20"/>
  <c r="J112" i="20" s="1"/>
  <c r="F111" i="20"/>
  <c r="F110" i="20"/>
  <c r="H110" i="20" s="1"/>
  <c r="F102" i="20"/>
  <c r="J102" i="20" s="1"/>
  <c r="F101" i="20"/>
  <c r="J101" i="20" s="1"/>
  <c r="F100" i="20"/>
  <c r="H100" i="20" s="1"/>
  <c r="F99" i="20"/>
  <c r="I99" i="20" s="1"/>
  <c r="F98" i="20"/>
  <c r="J98" i="20" s="1"/>
  <c r="F97" i="20"/>
  <c r="J97" i="20" s="1"/>
  <c r="F96" i="20"/>
  <c r="H96" i="20" s="1"/>
  <c r="F88" i="20"/>
  <c r="J88" i="20" s="1"/>
  <c r="F87" i="20"/>
  <c r="F86" i="20"/>
  <c r="H86" i="20" s="1"/>
  <c r="F85" i="20"/>
  <c r="I85" i="20" s="1"/>
  <c r="F84" i="20"/>
  <c r="J84" i="20" s="1"/>
  <c r="F83" i="20"/>
  <c r="J83" i="20" s="1"/>
  <c r="F82" i="20"/>
  <c r="H82" i="20" s="1"/>
  <c r="F60" i="20"/>
  <c r="J60" i="20" s="1"/>
  <c r="F59" i="20"/>
  <c r="G59" i="20" s="1"/>
  <c r="F58" i="20"/>
  <c r="H58" i="20" s="1"/>
  <c r="F57" i="20"/>
  <c r="I57" i="20" s="1"/>
  <c r="F56" i="20"/>
  <c r="J56" i="20" s="1"/>
  <c r="F55" i="20"/>
  <c r="G55" i="20" s="1"/>
  <c r="F54" i="20"/>
  <c r="H54" i="20" s="1"/>
  <c r="F46" i="20"/>
  <c r="J46" i="20" s="1"/>
  <c r="F45" i="20"/>
  <c r="J45" i="20" s="1"/>
  <c r="F44" i="20"/>
  <c r="J44" i="20" s="1"/>
  <c r="F43" i="20"/>
  <c r="I43" i="20" s="1"/>
  <c r="F42" i="20"/>
  <c r="J42" i="20" s="1"/>
  <c r="F41" i="20"/>
  <c r="J41" i="20" s="1"/>
  <c r="F40" i="20"/>
  <c r="J40" i="20" s="1"/>
  <c r="F32" i="20"/>
  <c r="J32" i="20" s="1"/>
  <c r="F31" i="20"/>
  <c r="G31" i="20" s="1"/>
  <c r="F30" i="20"/>
  <c r="J30" i="20" s="1"/>
  <c r="F29" i="20"/>
  <c r="I29" i="20" s="1"/>
  <c r="F28" i="20"/>
  <c r="J28" i="20" s="1"/>
  <c r="F27" i="20"/>
  <c r="G27" i="20" s="1"/>
  <c r="F26" i="20"/>
  <c r="J26" i="20" s="1"/>
  <c r="F13" i="20"/>
  <c r="H13" i="20" s="1"/>
  <c r="F14" i="20"/>
  <c r="H14" i="20" s="1"/>
  <c r="F15" i="20"/>
  <c r="I15" i="20" s="1"/>
  <c r="F16" i="20"/>
  <c r="J16" i="20" s="1"/>
  <c r="F17" i="20"/>
  <c r="H17" i="20" s="1"/>
  <c r="F18" i="20"/>
  <c r="H18" i="20" s="1"/>
  <c r="F12" i="20"/>
  <c r="H12" i="20" s="1"/>
  <c r="G10" i="22" l="1"/>
  <c r="J16" i="24"/>
  <c r="F17" i="26"/>
  <c r="I17" i="26" s="1"/>
  <c r="G80" i="26"/>
  <c r="G41" i="20"/>
  <c r="H55" i="20"/>
  <c r="I58" i="20"/>
  <c r="G83" i="20"/>
  <c r="H83" i="20"/>
  <c r="I11" i="22"/>
  <c r="H101" i="20"/>
  <c r="J20" i="24"/>
  <c r="J15" i="24"/>
  <c r="H39" i="25"/>
  <c r="G27" i="26"/>
  <c r="F30" i="26"/>
  <c r="G30" i="26" s="1"/>
  <c r="H30" i="20"/>
  <c r="G40" i="20"/>
  <c r="H84" i="20"/>
  <c r="I101" i="20"/>
  <c r="H10" i="22"/>
  <c r="J19" i="24"/>
  <c r="F26" i="25"/>
  <c r="B30" i="25"/>
  <c r="I27" i="26"/>
  <c r="H54" i="26"/>
  <c r="H60" i="20"/>
  <c r="H112" i="20"/>
  <c r="J11" i="22"/>
  <c r="J18" i="24"/>
  <c r="F37" i="25"/>
  <c r="F41" i="25" s="1"/>
  <c r="J41" i="25" s="1"/>
  <c r="B41" i="25"/>
  <c r="H40" i="25"/>
  <c r="J14" i="24"/>
  <c r="J11" i="24"/>
  <c r="J12" i="24"/>
  <c r="J10" i="21"/>
  <c r="G14" i="21"/>
  <c r="G13" i="21"/>
  <c r="G12" i="21"/>
  <c r="H104" i="26"/>
  <c r="H103" i="26"/>
  <c r="H90" i="26"/>
  <c r="G93" i="26"/>
  <c r="G91" i="26"/>
  <c r="H77" i="26"/>
  <c r="G78" i="26"/>
  <c r="F82" i="26"/>
  <c r="J82" i="26" s="1"/>
  <c r="H55" i="26"/>
  <c r="I52" i="26"/>
  <c r="F56" i="26"/>
  <c r="H56" i="26" s="1"/>
  <c r="H41" i="26"/>
  <c r="I39" i="26"/>
  <c r="F43" i="26"/>
  <c r="J43" i="26" s="1"/>
  <c r="G28" i="26"/>
  <c r="F120" i="26"/>
  <c r="H120" i="26" s="1"/>
  <c r="F119" i="26"/>
  <c r="I119" i="26" s="1"/>
  <c r="F117" i="26"/>
  <c r="I117" i="26" s="1"/>
  <c r="F116" i="26"/>
  <c r="H67" i="26"/>
  <c r="G64" i="26"/>
  <c r="J13" i="26"/>
  <c r="I13" i="26"/>
  <c r="J10" i="24"/>
  <c r="I10" i="24"/>
  <c r="H10" i="24"/>
  <c r="G17" i="24"/>
  <c r="H17" i="24"/>
  <c r="I17" i="24"/>
  <c r="G13" i="24"/>
  <c r="H13" i="24"/>
  <c r="I13" i="24"/>
  <c r="F21" i="24"/>
  <c r="G10" i="24"/>
  <c r="J107" i="26"/>
  <c r="I107" i="26"/>
  <c r="H107" i="26"/>
  <c r="G107" i="26"/>
  <c r="J87" i="20"/>
  <c r="I87" i="20"/>
  <c r="G111" i="20"/>
  <c r="I111" i="20"/>
  <c r="H111" i="20"/>
  <c r="J12" i="26"/>
  <c r="J25" i="26"/>
  <c r="G25" i="26"/>
  <c r="G38" i="26"/>
  <c r="H38" i="26"/>
  <c r="F118" i="26"/>
  <c r="I118" i="26" s="1"/>
  <c r="J17" i="24"/>
  <c r="J13" i="24"/>
  <c r="G94" i="26"/>
  <c r="H94" i="26"/>
  <c r="F108" i="26"/>
  <c r="H108" i="26" s="1"/>
  <c r="H11" i="21"/>
  <c r="I11" i="21"/>
  <c r="J11" i="21"/>
  <c r="G51" i="26"/>
  <c r="H51" i="26"/>
  <c r="I40" i="20"/>
  <c r="G10" i="21"/>
  <c r="J14" i="21"/>
  <c r="J13" i="21"/>
  <c r="J12" i="21"/>
  <c r="I10" i="22"/>
  <c r="H11" i="22"/>
  <c r="I20" i="24"/>
  <c r="I19" i="24"/>
  <c r="I18" i="24"/>
  <c r="I16" i="24"/>
  <c r="I15" i="24"/>
  <c r="I14" i="24"/>
  <c r="I12" i="24"/>
  <c r="I11" i="24"/>
  <c r="I39" i="25"/>
  <c r="I16" i="26"/>
  <c r="H27" i="26"/>
  <c r="H28" i="26"/>
  <c r="I41" i="26"/>
  <c r="I54" i="26"/>
  <c r="I78" i="26"/>
  <c r="I80" i="26"/>
  <c r="I103" i="26"/>
  <c r="G32" i="20"/>
  <c r="I54" i="20"/>
  <c r="H59" i="20"/>
  <c r="H102" i="20"/>
  <c r="H10" i="21"/>
  <c r="I14" i="21"/>
  <c r="I13" i="21"/>
  <c r="I12" i="21"/>
  <c r="H20" i="24"/>
  <c r="H19" i="24"/>
  <c r="H18" i="24"/>
  <c r="H16" i="24"/>
  <c r="H15" i="24"/>
  <c r="H14" i="24"/>
  <c r="H12" i="24"/>
  <c r="H11" i="24"/>
  <c r="I15" i="26"/>
  <c r="F95" i="26"/>
  <c r="H95" i="26" s="1"/>
  <c r="F68" i="20"/>
  <c r="H68" i="20" s="1"/>
  <c r="F74" i="20"/>
  <c r="J74" i="20" s="1"/>
  <c r="F73" i="20"/>
  <c r="G73" i="20" s="1"/>
  <c r="F72" i="20"/>
  <c r="G72" i="20" s="1"/>
  <c r="F71" i="20"/>
  <c r="I71" i="20" s="1"/>
  <c r="F70" i="20"/>
  <c r="H70" i="20" s="1"/>
  <c r="F69" i="20"/>
  <c r="G69" i="20" s="1"/>
  <c r="G84" i="20"/>
  <c r="I86" i="20"/>
  <c r="I114" i="20"/>
  <c r="F124" i="20"/>
  <c r="J124" i="20" s="1"/>
  <c r="F130" i="20"/>
  <c r="J130" i="20" s="1"/>
  <c r="F129" i="20"/>
  <c r="J129" i="20" s="1"/>
  <c r="F128" i="20"/>
  <c r="G128" i="20" s="1"/>
  <c r="F127" i="20"/>
  <c r="F126" i="20"/>
  <c r="F125" i="20"/>
  <c r="J125" i="20" s="1"/>
  <c r="G40" i="25"/>
  <c r="G29" i="26"/>
  <c r="G39" i="26"/>
  <c r="G41" i="26"/>
  <c r="H42" i="26"/>
  <c r="G52" i="26"/>
  <c r="G54" i="26"/>
  <c r="H81" i="26"/>
  <c r="I91" i="26"/>
  <c r="I93" i="26"/>
  <c r="G103" i="26"/>
  <c r="G104" i="26"/>
  <c r="I106" i="26"/>
  <c r="G68" i="26"/>
  <c r="I66" i="26"/>
  <c r="H65" i="26"/>
  <c r="J105" i="26"/>
  <c r="G105" i="26"/>
  <c r="I104" i="26"/>
  <c r="H105" i="26"/>
  <c r="G106" i="26"/>
  <c r="J106" i="26"/>
  <c r="I90" i="26"/>
  <c r="H91" i="26"/>
  <c r="G92" i="26"/>
  <c r="J93" i="26"/>
  <c r="I94" i="26"/>
  <c r="J90" i="26"/>
  <c r="H92" i="26"/>
  <c r="J94" i="26"/>
  <c r="J92" i="26"/>
  <c r="I77" i="26"/>
  <c r="H78" i="26"/>
  <c r="G79" i="26"/>
  <c r="J80" i="26"/>
  <c r="I81" i="26"/>
  <c r="J77" i="26"/>
  <c r="H79" i="26"/>
  <c r="J81" i="26"/>
  <c r="J79" i="26"/>
  <c r="I51" i="26"/>
  <c r="H52" i="26"/>
  <c r="G53" i="26"/>
  <c r="I55" i="26"/>
  <c r="J51" i="26"/>
  <c r="H53" i="26"/>
  <c r="J55" i="26"/>
  <c r="J53" i="26"/>
  <c r="I38" i="26"/>
  <c r="H39" i="26"/>
  <c r="G40" i="26"/>
  <c r="I42" i="26"/>
  <c r="J38" i="26"/>
  <c r="H40" i="26"/>
  <c r="J42" i="26"/>
  <c r="J40" i="26"/>
  <c r="J26" i="26"/>
  <c r="H25" i="26"/>
  <c r="G26" i="26"/>
  <c r="I28" i="26"/>
  <c r="H29" i="26"/>
  <c r="I25" i="26"/>
  <c r="H26" i="26"/>
  <c r="I29" i="26"/>
  <c r="G17" i="26"/>
  <c r="G12" i="26"/>
  <c r="H16" i="26"/>
  <c r="H15" i="26"/>
  <c r="H14" i="26"/>
  <c r="H13" i="26"/>
  <c r="I14" i="26"/>
  <c r="H12" i="26"/>
  <c r="G16" i="26"/>
  <c r="G15" i="26"/>
  <c r="G14" i="26"/>
  <c r="G13" i="26"/>
  <c r="H37" i="25"/>
  <c r="I41" i="25"/>
  <c r="G39" i="25"/>
  <c r="J40" i="25"/>
  <c r="G10" i="23"/>
  <c r="H10" i="23"/>
  <c r="I10" i="23"/>
  <c r="G28" i="20"/>
  <c r="I30" i="20"/>
  <c r="G45" i="20"/>
  <c r="G56" i="20"/>
  <c r="I59" i="20"/>
  <c r="I60" i="20"/>
  <c r="G97" i="20"/>
  <c r="G98" i="20"/>
  <c r="I100" i="20"/>
  <c r="I112" i="20"/>
  <c r="G116" i="20"/>
  <c r="H56" i="20"/>
  <c r="I82" i="20"/>
  <c r="I83" i="20"/>
  <c r="G87" i="20"/>
  <c r="G88" i="20"/>
  <c r="H97" i="20"/>
  <c r="H98" i="20"/>
  <c r="I110" i="20"/>
  <c r="H115" i="20"/>
  <c r="H116" i="20"/>
  <c r="H40" i="20"/>
  <c r="H41" i="20"/>
  <c r="G44" i="20"/>
  <c r="I55" i="20"/>
  <c r="I56" i="20"/>
  <c r="G60" i="20"/>
  <c r="H87" i="20"/>
  <c r="H88" i="20"/>
  <c r="I96" i="20"/>
  <c r="I97" i="20"/>
  <c r="G101" i="20"/>
  <c r="G102" i="20"/>
  <c r="G112" i="20"/>
  <c r="I115" i="20"/>
  <c r="I116" i="20"/>
  <c r="J110" i="20"/>
  <c r="G113" i="20"/>
  <c r="J114" i="20"/>
  <c r="J113" i="20"/>
  <c r="G110" i="20"/>
  <c r="J111" i="20"/>
  <c r="H113" i="20"/>
  <c r="J115" i="20"/>
  <c r="G114" i="20"/>
  <c r="G96" i="20"/>
  <c r="I98" i="20"/>
  <c r="H99" i="20"/>
  <c r="G100" i="20"/>
  <c r="I102" i="20"/>
  <c r="J99" i="20"/>
  <c r="J96" i="20"/>
  <c r="G99" i="20"/>
  <c r="J100" i="20"/>
  <c r="G82" i="20"/>
  <c r="I84" i="20"/>
  <c r="H85" i="20"/>
  <c r="G86" i="20"/>
  <c r="I88" i="20"/>
  <c r="J85" i="20"/>
  <c r="J82" i="20"/>
  <c r="G85" i="20"/>
  <c r="J86" i="20"/>
  <c r="H72" i="20"/>
  <c r="H73" i="20"/>
  <c r="I69" i="20"/>
  <c r="J73" i="20"/>
  <c r="J57" i="20"/>
  <c r="J54" i="20"/>
  <c r="G57" i="20"/>
  <c r="J58" i="20"/>
  <c r="G54" i="20"/>
  <c r="J55" i="20"/>
  <c r="H57" i="20"/>
  <c r="G58" i="20"/>
  <c r="J59" i="20"/>
  <c r="G42" i="20"/>
  <c r="H44" i="20"/>
  <c r="H45" i="20"/>
  <c r="G30" i="20"/>
  <c r="H31" i="20"/>
  <c r="I44" i="20"/>
  <c r="G46" i="20"/>
  <c r="I41" i="20"/>
  <c r="H42" i="20"/>
  <c r="G43" i="20"/>
  <c r="I45" i="20"/>
  <c r="H46" i="20"/>
  <c r="J43" i="20"/>
  <c r="I42" i="20"/>
  <c r="H43" i="20"/>
  <c r="I46" i="20"/>
  <c r="G26" i="20"/>
  <c r="H27" i="20"/>
  <c r="H26" i="20"/>
  <c r="I26" i="20"/>
  <c r="I27" i="20"/>
  <c r="H28" i="20"/>
  <c r="G29" i="20"/>
  <c r="I31" i="20"/>
  <c r="H32" i="20"/>
  <c r="J27" i="20"/>
  <c r="I28" i="20"/>
  <c r="H29" i="20"/>
  <c r="J31" i="20"/>
  <c r="I32" i="20"/>
  <c r="J29" i="20"/>
  <c r="G16" i="20"/>
  <c r="G14" i="20"/>
  <c r="J12" i="20"/>
  <c r="G18" i="20"/>
  <c r="H15" i="20"/>
  <c r="I16" i="20"/>
  <c r="G15" i="20"/>
  <c r="I12" i="20"/>
  <c r="H16" i="20"/>
  <c r="G17" i="20"/>
  <c r="G13" i="20"/>
  <c r="G12" i="20"/>
  <c r="J18" i="20"/>
  <c r="J17" i="20"/>
  <c r="J15" i="20"/>
  <c r="J14" i="20"/>
  <c r="J13" i="20"/>
  <c r="I18" i="20"/>
  <c r="I17" i="20"/>
  <c r="I14" i="20"/>
  <c r="I13" i="20"/>
  <c r="F107" i="13"/>
  <c r="J107" i="13" s="1"/>
  <c r="F106" i="13"/>
  <c r="J106" i="13" s="1"/>
  <c r="F105" i="13"/>
  <c r="J105" i="13" s="1"/>
  <c r="F104" i="13"/>
  <c r="I104" i="13" s="1"/>
  <c r="F94" i="13"/>
  <c r="J94" i="13" s="1"/>
  <c r="F93" i="13"/>
  <c r="J93" i="13" s="1"/>
  <c r="F92" i="13"/>
  <c r="J92" i="13" s="1"/>
  <c r="F91" i="13"/>
  <c r="I91" i="13" s="1"/>
  <c r="F81" i="13"/>
  <c r="J81" i="13" s="1"/>
  <c r="F80" i="13"/>
  <c r="J80" i="13" s="1"/>
  <c r="F79" i="13"/>
  <c r="J79" i="13" s="1"/>
  <c r="F78" i="13"/>
  <c r="I78" i="13" s="1"/>
  <c r="F55" i="13"/>
  <c r="J55" i="13" s="1"/>
  <c r="F54" i="13"/>
  <c r="G54" i="13" s="1"/>
  <c r="F53" i="13"/>
  <c r="J53" i="13" s="1"/>
  <c r="F52" i="13"/>
  <c r="I52" i="13" s="1"/>
  <c r="F42" i="13"/>
  <c r="G42" i="13" s="1"/>
  <c r="F41" i="13"/>
  <c r="J41" i="13" s="1"/>
  <c r="F40" i="13"/>
  <c r="J40" i="13" s="1"/>
  <c r="F39" i="13"/>
  <c r="J39" i="13" s="1"/>
  <c r="F29" i="13"/>
  <c r="I29" i="13" s="1"/>
  <c r="F28" i="13"/>
  <c r="J28" i="13" s="1"/>
  <c r="F27" i="13"/>
  <c r="J27" i="13" s="1"/>
  <c r="F26" i="13"/>
  <c r="H26" i="13" s="1"/>
  <c r="F14" i="13"/>
  <c r="G14" i="13" s="1"/>
  <c r="F15" i="13"/>
  <c r="G15" i="13" s="1"/>
  <c r="F16" i="13"/>
  <c r="J16" i="13" s="1"/>
  <c r="F13" i="13"/>
  <c r="H13" i="13" s="1"/>
  <c r="E97" i="12"/>
  <c r="D97" i="12"/>
  <c r="C97" i="12"/>
  <c r="B97" i="12"/>
  <c r="F96" i="12"/>
  <c r="F95" i="12"/>
  <c r="F94" i="12"/>
  <c r="E86" i="12"/>
  <c r="D86" i="12"/>
  <c r="C86" i="12"/>
  <c r="B86" i="12"/>
  <c r="F85" i="12"/>
  <c r="F84" i="12"/>
  <c r="F83" i="12"/>
  <c r="E75" i="12"/>
  <c r="D75" i="12"/>
  <c r="C75" i="12"/>
  <c r="B75" i="12"/>
  <c r="F74" i="12"/>
  <c r="F73" i="12"/>
  <c r="F72" i="12"/>
  <c r="E53" i="12"/>
  <c r="D53" i="12"/>
  <c r="C53" i="12"/>
  <c r="B53" i="12"/>
  <c r="F52" i="12"/>
  <c r="F51" i="12"/>
  <c r="F50" i="12"/>
  <c r="E42" i="12"/>
  <c r="D42" i="12"/>
  <c r="C42" i="12"/>
  <c r="B42" i="12"/>
  <c r="F41" i="12"/>
  <c r="F40" i="12"/>
  <c r="F39" i="12"/>
  <c r="E31" i="12"/>
  <c r="D31" i="12"/>
  <c r="C31" i="12"/>
  <c r="B31" i="12"/>
  <c r="F30" i="12"/>
  <c r="F29" i="12"/>
  <c r="F28" i="12"/>
  <c r="E20" i="12"/>
  <c r="F18" i="12"/>
  <c r="F19" i="12"/>
  <c r="F17" i="12"/>
  <c r="C20" i="12"/>
  <c r="G116" i="26" l="1"/>
  <c r="F121" i="26"/>
  <c r="I30" i="26"/>
  <c r="H17" i="26"/>
  <c r="J17" i="26"/>
  <c r="J69" i="20"/>
  <c r="H69" i="20"/>
  <c r="I73" i="20"/>
  <c r="I70" i="20"/>
  <c r="G37" i="25"/>
  <c r="H30" i="26"/>
  <c r="J30" i="26"/>
  <c r="I108" i="26"/>
  <c r="J108" i="26"/>
  <c r="J56" i="26"/>
  <c r="H41" i="25"/>
  <c r="J128" i="20"/>
  <c r="J72" i="20"/>
  <c r="G130" i="20"/>
  <c r="I124" i="20"/>
  <c r="H124" i="20"/>
  <c r="J68" i="20"/>
  <c r="G124" i="20"/>
  <c r="I125" i="20"/>
  <c r="H71" i="20"/>
  <c r="G71" i="20"/>
  <c r="I68" i="20"/>
  <c r="I72" i="20"/>
  <c r="I130" i="20"/>
  <c r="H125" i="20"/>
  <c r="G129" i="20"/>
  <c r="J71" i="20"/>
  <c r="G68" i="20"/>
  <c r="H130" i="20"/>
  <c r="G125" i="20"/>
  <c r="I42" i="13"/>
  <c r="F31" i="12"/>
  <c r="F86" i="12"/>
  <c r="J126" i="20"/>
  <c r="G126" i="20"/>
  <c r="H126" i="20"/>
  <c r="I126" i="20"/>
  <c r="G55" i="13"/>
  <c r="G79" i="13"/>
  <c r="I79" i="13"/>
  <c r="G107" i="13"/>
  <c r="I129" i="20"/>
  <c r="H129" i="20"/>
  <c r="G41" i="25"/>
  <c r="J117" i="26"/>
  <c r="I37" i="25"/>
  <c r="J37" i="25"/>
  <c r="F97" i="12"/>
  <c r="C64" i="12"/>
  <c r="D108" i="12"/>
  <c r="F107" i="12"/>
  <c r="B64" i="12"/>
  <c r="F64" i="12" s="1"/>
  <c r="H43" i="26"/>
  <c r="I95" i="26"/>
  <c r="J95" i="26"/>
  <c r="G108" i="26"/>
  <c r="G95" i="26"/>
  <c r="G82" i="26"/>
  <c r="H82" i="26"/>
  <c r="I82" i="26"/>
  <c r="G119" i="26"/>
  <c r="G118" i="26"/>
  <c r="G120" i="26"/>
  <c r="I56" i="26"/>
  <c r="G56" i="26"/>
  <c r="J118" i="26"/>
  <c r="H118" i="26"/>
  <c r="G117" i="26"/>
  <c r="G43" i="26"/>
  <c r="I43" i="26"/>
  <c r="H64" i="26"/>
  <c r="G69" i="26"/>
  <c r="J67" i="26"/>
  <c r="G67" i="26"/>
  <c r="I120" i="26"/>
  <c r="I67" i="26"/>
  <c r="J120" i="26"/>
  <c r="H117" i="26"/>
  <c r="J64" i="26"/>
  <c r="G65" i="26"/>
  <c r="H119" i="26"/>
  <c r="I64" i="26"/>
  <c r="J65" i="26"/>
  <c r="J119" i="26"/>
  <c r="J66" i="26"/>
  <c r="G66" i="26"/>
  <c r="H66" i="26"/>
  <c r="J116" i="26"/>
  <c r="I116" i="26"/>
  <c r="H116" i="26"/>
  <c r="G93" i="13"/>
  <c r="H93" i="13"/>
  <c r="G92" i="13"/>
  <c r="H92" i="13"/>
  <c r="I92" i="13"/>
  <c r="G80" i="13"/>
  <c r="H79" i="13"/>
  <c r="H80" i="13"/>
  <c r="H53" i="13"/>
  <c r="I53" i="13"/>
  <c r="H39" i="13"/>
  <c r="H28" i="13"/>
  <c r="G27" i="13"/>
  <c r="H27" i="13"/>
  <c r="F67" i="13"/>
  <c r="J67" i="13" s="1"/>
  <c r="F117" i="13"/>
  <c r="I117" i="13" s="1"/>
  <c r="F118" i="13"/>
  <c r="I118" i="13" s="1"/>
  <c r="F65" i="13"/>
  <c r="I65" i="13" s="1"/>
  <c r="C108" i="12"/>
  <c r="F106" i="12"/>
  <c r="J127" i="20"/>
  <c r="I127" i="20"/>
  <c r="G127" i="20"/>
  <c r="H127" i="20"/>
  <c r="E108" i="12"/>
  <c r="F42" i="12"/>
  <c r="F75" i="12"/>
  <c r="I105" i="13"/>
  <c r="G70" i="20"/>
  <c r="G74" i="20"/>
  <c r="J70" i="20"/>
  <c r="J68" i="26"/>
  <c r="I65" i="26"/>
  <c r="I68" i="26"/>
  <c r="F119" i="13"/>
  <c r="D64" i="12"/>
  <c r="G40" i="13"/>
  <c r="F66" i="13"/>
  <c r="J66" i="13" s="1"/>
  <c r="G105" i="13"/>
  <c r="G106" i="13"/>
  <c r="F68" i="13"/>
  <c r="J68" i="13" s="1"/>
  <c r="J120" i="13"/>
  <c r="I128" i="20"/>
  <c r="H128" i="20"/>
  <c r="H68" i="26"/>
  <c r="G21" i="24"/>
  <c r="H21" i="24"/>
  <c r="I21" i="24"/>
  <c r="J21" i="24"/>
  <c r="F53" i="12"/>
  <c r="E64" i="12"/>
  <c r="G28" i="13"/>
  <c r="G39" i="13"/>
  <c r="G81" i="13"/>
  <c r="G94" i="13"/>
  <c r="H105" i="13"/>
  <c r="H106" i="13"/>
  <c r="I74" i="20"/>
  <c r="H74" i="20"/>
  <c r="H120" i="13"/>
  <c r="I120" i="13"/>
  <c r="J104" i="13"/>
  <c r="G104" i="13"/>
  <c r="I106" i="13"/>
  <c r="H107" i="13"/>
  <c r="H104" i="13"/>
  <c r="I107" i="13"/>
  <c r="G91" i="13"/>
  <c r="I93" i="13"/>
  <c r="H94" i="13"/>
  <c r="J91" i="13"/>
  <c r="H91" i="13"/>
  <c r="I94" i="13"/>
  <c r="G78" i="13"/>
  <c r="I80" i="13"/>
  <c r="H81" i="13"/>
  <c r="H78" i="13"/>
  <c r="I81" i="13"/>
  <c r="J78" i="13"/>
  <c r="I16" i="13"/>
  <c r="H16" i="13"/>
  <c r="I26" i="13"/>
  <c r="I27" i="13"/>
  <c r="I39" i="13"/>
  <c r="G16" i="13"/>
  <c r="H42" i="13"/>
  <c r="G53" i="13"/>
  <c r="H54" i="13"/>
  <c r="J52" i="13"/>
  <c r="G52" i="13"/>
  <c r="I54" i="13"/>
  <c r="H55" i="13"/>
  <c r="H52" i="13"/>
  <c r="J54" i="13"/>
  <c r="I55" i="13"/>
  <c r="H40" i="13"/>
  <c r="G41" i="13"/>
  <c r="J42" i="13"/>
  <c r="I40" i="13"/>
  <c r="H41" i="13"/>
  <c r="I41" i="13"/>
  <c r="J29" i="13"/>
  <c r="J26" i="13"/>
  <c r="G29" i="13"/>
  <c r="G26" i="13"/>
  <c r="I28" i="13"/>
  <c r="H29" i="13"/>
  <c r="J14" i="13"/>
  <c r="I14" i="13"/>
  <c r="H14" i="13"/>
  <c r="J15" i="13"/>
  <c r="I15" i="13"/>
  <c r="H15" i="13"/>
  <c r="I13" i="13"/>
  <c r="J13" i="13"/>
  <c r="G13" i="13"/>
  <c r="M114" i="10"/>
  <c r="N114" i="10"/>
  <c r="M115" i="10"/>
  <c r="N113" i="10"/>
  <c r="M104" i="10"/>
  <c r="N104" i="10"/>
  <c r="N103" i="10"/>
  <c r="K102" i="10"/>
  <c r="M92" i="10"/>
  <c r="N92" i="10"/>
  <c r="N91" i="10"/>
  <c r="K90" i="10"/>
  <c r="K89" i="10"/>
  <c r="M79" i="10"/>
  <c r="N79" i="10"/>
  <c r="N78" i="10"/>
  <c r="L77" i="10"/>
  <c r="N77" i="10"/>
  <c r="K77" i="10"/>
  <c r="L54" i="10"/>
  <c r="M54" i="10"/>
  <c r="N54" i="10"/>
  <c r="K53" i="10"/>
  <c r="L52" i="10"/>
  <c r="K52" i="10"/>
  <c r="K51" i="10"/>
  <c r="M42" i="10"/>
  <c r="N42" i="10"/>
  <c r="N41" i="10"/>
  <c r="K41" i="10"/>
  <c r="N40" i="10"/>
  <c r="K40" i="10"/>
  <c r="H31" i="10"/>
  <c r="J31" i="10"/>
  <c r="K27" i="10"/>
  <c r="I17" i="10"/>
  <c r="J17" i="10"/>
  <c r="I16" i="10"/>
  <c r="J16" i="10"/>
  <c r="I15" i="10"/>
  <c r="J15" i="10"/>
  <c r="J14" i="10"/>
  <c r="N127" i="10"/>
  <c r="M127" i="10"/>
  <c r="L127" i="10"/>
  <c r="K127" i="10"/>
  <c r="N125" i="10"/>
  <c r="M125" i="10"/>
  <c r="L125" i="10"/>
  <c r="K125" i="10"/>
  <c r="K124" i="10"/>
  <c r="N116" i="10"/>
  <c r="M116" i="10"/>
  <c r="L116" i="10"/>
  <c r="K116" i="10"/>
  <c r="N115" i="10"/>
  <c r="L115" i="10"/>
  <c r="K115" i="10"/>
  <c r="L114" i="10"/>
  <c r="K114" i="10"/>
  <c r="M113" i="10"/>
  <c r="L113" i="10"/>
  <c r="K113" i="10"/>
  <c r="E105" i="10"/>
  <c r="D105" i="10"/>
  <c r="C105" i="10"/>
  <c r="B105" i="10"/>
  <c r="L104" i="10"/>
  <c r="K104" i="10"/>
  <c r="M103" i="10"/>
  <c r="L103" i="10"/>
  <c r="K103" i="10"/>
  <c r="N102" i="10"/>
  <c r="M102" i="10"/>
  <c r="L102" i="10"/>
  <c r="M101" i="10"/>
  <c r="E93" i="10"/>
  <c r="D93" i="10"/>
  <c r="C93" i="10"/>
  <c r="B93" i="10"/>
  <c r="L92" i="10"/>
  <c r="K92" i="10"/>
  <c r="M91" i="10"/>
  <c r="L91" i="10"/>
  <c r="K91" i="10"/>
  <c r="N90" i="10"/>
  <c r="M90" i="10"/>
  <c r="L90" i="10"/>
  <c r="E80" i="10"/>
  <c r="D80" i="10"/>
  <c r="C80" i="10"/>
  <c r="B80" i="10"/>
  <c r="L79" i="10"/>
  <c r="K79" i="10"/>
  <c r="M78" i="10"/>
  <c r="L78" i="10"/>
  <c r="K78" i="10"/>
  <c r="M77" i="10"/>
  <c r="K76" i="10"/>
  <c r="E55" i="10"/>
  <c r="D55" i="10"/>
  <c r="C55" i="10"/>
  <c r="B55" i="10"/>
  <c r="K54" i="10"/>
  <c r="N53" i="10"/>
  <c r="M53" i="10"/>
  <c r="L53" i="10"/>
  <c r="N52" i="10"/>
  <c r="M52" i="10"/>
  <c r="E43" i="10"/>
  <c r="D43" i="10"/>
  <c r="C43" i="10"/>
  <c r="B43" i="10"/>
  <c r="L42" i="10"/>
  <c r="K42" i="10"/>
  <c r="M41" i="10"/>
  <c r="L41" i="10"/>
  <c r="M40" i="10"/>
  <c r="L40" i="10"/>
  <c r="L39" i="10"/>
  <c r="H68" i="13" l="1"/>
  <c r="I68" i="13"/>
  <c r="G120" i="13"/>
  <c r="I66" i="13"/>
  <c r="B108" i="12"/>
  <c r="F108" i="12" s="1"/>
  <c r="J69" i="26"/>
  <c r="H69" i="26"/>
  <c r="I69" i="26"/>
  <c r="G65" i="13"/>
  <c r="H67" i="13"/>
  <c r="I67" i="13"/>
  <c r="G67" i="13"/>
  <c r="H66" i="13"/>
  <c r="G66" i="13"/>
  <c r="J118" i="13"/>
  <c r="H117" i="13"/>
  <c r="G118" i="13"/>
  <c r="H118" i="13"/>
  <c r="J117" i="13"/>
  <c r="H65" i="13"/>
  <c r="J65" i="13"/>
  <c r="G68" i="13"/>
  <c r="G117" i="13"/>
  <c r="H119" i="13"/>
  <c r="G119" i="13"/>
  <c r="I119" i="13"/>
  <c r="J119" i="13"/>
  <c r="I31" i="10"/>
  <c r="J121" i="26"/>
  <c r="I121" i="26"/>
  <c r="H121" i="26"/>
  <c r="G121" i="26"/>
  <c r="E128" i="10"/>
  <c r="G31" i="10"/>
  <c r="I55" i="10"/>
  <c r="M55" i="10" s="1"/>
  <c r="E68" i="10"/>
  <c r="F43" i="10"/>
  <c r="J43" i="10"/>
  <c r="N43" i="10" s="1"/>
  <c r="L93" i="10"/>
  <c r="C128" i="10"/>
  <c r="F80" i="10"/>
  <c r="J80" i="10"/>
  <c r="N80" i="10" s="1"/>
  <c r="K93" i="10"/>
  <c r="K43" i="10"/>
  <c r="H43" i="10"/>
  <c r="L43" i="10" s="1"/>
  <c r="M93" i="10"/>
  <c r="J105" i="10"/>
  <c r="N105" i="10" s="1"/>
  <c r="G55" i="10"/>
  <c r="K55" i="10" s="1"/>
  <c r="H80" i="10"/>
  <c r="L80" i="10" s="1"/>
  <c r="G80" i="10"/>
  <c r="K80" i="10" s="1"/>
  <c r="F93" i="10"/>
  <c r="N93" i="10"/>
  <c r="I43" i="10"/>
  <c r="M43" i="10" s="1"/>
  <c r="H55" i="10"/>
  <c r="L55" i="10" s="1"/>
  <c r="I80" i="10"/>
  <c r="M80" i="10" s="1"/>
  <c r="H105" i="10"/>
  <c r="L105" i="10" s="1"/>
  <c r="I105" i="10"/>
  <c r="M105" i="10" s="1"/>
  <c r="N39" i="10"/>
  <c r="B68" i="10"/>
  <c r="F105" i="10"/>
  <c r="D128" i="10"/>
  <c r="M39" i="10"/>
  <c r="L51" i="10"/>
  <c r="K39" i="10"/>
  <c r="M51" i="10"/>
  <c r="F55" i="10"/>
  <c r="J55" i="10"/>
  <c r="N55" i="10" s="1"/>
  <c r="N51" i="10"/>
  <c r="D68" i="10"/>
  <c r="L76" i="10"/>
  <c r="L89" i="10"/>
  <c r="G105" i="10"/>
  <c r="K105" i="10" s="1"/>
  <c r="N101" i="10"/>
  <c r="L124" i="10"/>
  <c r="M76" i="10"/>
  <c r="M89" i="10"/>
  <c r="K101" i="10"/>
  <c r="M124" i="10"/>
  <c r="C68" i="10"/>
  <c r="N76" i="10"/>
  <c r="N89" i="10"/>
  <c r="L101" i="10"/>
  <c r="N124" i="10"/>
  <c r="E31" i="10"/>
  <c r="D31" i="10"/>
  <c r="C31" i="10"/>
  <c r="B31" i="10"/>
  <c r="N30" i="10"/>
  <c r="M30" i="10"/>
  <c r="L30" i="10"/>
  <c r="K30" i="10"/>
  <c r="N29" i="10"/>
  <c r="M29" i="10"/>
  <c r="L29" i="10"/>
  <c r="K29" i="10"/>
  <c r="M28" i="10"/>
  <c r="L28" i="10"/>
  <c r="K28" i="10"/>
  <c r="N27" i="10"/>
  <c r="E18" i="10"/>
  <c r="D18" i="10"/>
  <c r="C18" i="10"/>
  <c r="B18" i="10"/>
  <c r="N17" i="10"/>
  <c r="M17" i="10"/>
  <c r="L17" i="10"/>
  <c r="K17" i="10"/>
  <c r="F17" i="10"/>
  <c r="N16" i="10"/>
  <c r="M16" i="10"/>
  <c r="L16" i="10"/>
  <c r="K16" i="10"/>
  <c r="F16" i="10"/>
  <c r="N15" i="10"/>
  <c r="M15" i="10"/>
  <c r="L15" i="10"/>
  <c r="F15" i="10"/>
  <c r="L14" i="10"/>
  <c r="F14" i="10"/>
  <c r="B128" i="10" l="1"/>
  <c r="M31" i="10"/>
  <c r="F68" i="10"/>
  <c r="F128" i="10"/>
  <c r="F18" i="10"/>
  <c r="F31" i="10"/>
  <c r="N31" i="10"/>
  <c r="J18" i="10"/>
  <c r="N18" i="10" s="1"/>
  <c r="L31" i="10"/>
  <c r="N28" i="10"/>
  <c r="L27" i="10"/>
  <c r="K31" i="10"/>
  <c r="M27" i="10"/>
  <c r="G18" i="10"/>
  <c r="K18" i="10" s="1"/>
  <c r="I18" i="10"/>
  <c r="M18" i="10" s="1"/>
  <c r="M14" i="10"/>
  <c r="H18" i="10"/>
  <c r="L18" i="10" s="1"/>
  <c r="K15" i="10"/>
  <c r="N14" i="10"/>
  <c r="B112" i="8"/>
  <c r="B97" i="8"/>
  <c r="B67" i="8"/>
  <c r="C52" i="8"/>
  <c r="D52" i="8"/>
  <c r="E52" i="8"/>
  <c r="B52" i="8"/>
  <c r="C37" i="8"/>
  <c r="D37" i="8"/>
  <c r="E37" i="8"/>
  <c r="B37" i="8"/>
  <c r="C22" i="8"/>
  <c r="D22" i="8"/>
  <c r="E22" i="8"/>
  <c r="B22" i="8"/>
  <c r="C139" i="8"/>
  <c r="D139" i="8"/>
  <c r="E139" i="8"/>
  <c r="B139" i="8"/>
  <c r="C127" i="8"/>
  <c r="D127" i="8"/>
  <c r="E127" i="8"/>
  <c r="B127" i="8"/>
  <c r="C112" i="8"/>
  <c r="D112" i="8"/>
  <c r="E112" i="8"/>
  <c r="C97" i="8"/>
  <c r="D97" i="8"/>
  <c r="E97" i="8"/>
  <c r="K65" i="10"/>
  <c r="L65" i="10"/>
  <c r="M65" i="10"/>
  <c r="N65" i="10"/>
  <c r="K66" i="10"/>
  <c r="L66" i="10"/>
  <c r="M66" i="10"/>
  <c r="N66" i="10"/>
  <c r="K67" i="10"/>
  <c r="L67" i="10"/>
  <c r="M67" i="10"/>
  <c r="N67" i="10"/>
  <c r="C67" i="8"/>
  <c r="D67" i="8"/>
  <c r="E67" i="8"/>
  <c r="E82" i="8" s="1"/>
  <c r="J82" i="8" s="1"/>
  <c r="F134" i="8"/>
  <c r="I134" i="8" s="1"/>
  <c r="F135" i="8"/>
  <c r="J135" i="8" s="1"/>
  <c r="F136" i="8"/>
  <c r="J136" i="8" s="1"/>
  <c r="F137" i="8"/>
  <c r="I137" i="8" s="1"/>
  <c r="F138" i="8"/>
  <c r="I138" i="8" s="1"/>
  <c r="F133" i="8"/>
  <c r="J133" i="8" s="1"/>
  <c r="D82" i="8" l="1"/>
  <c r="B82" i="8"/>
  <c r="C82" i="8"/>
  <c r="H133" i="8"/>
  <c r="G136" i="8"/>
  <c r="I133" i="8"/>
  <c r="G135" i="8"/>
  <c r="L126" i="10"/>
  <c r="H128" i="10"/>
  <c r="L128" i="10" s="1"/>
  <c r="K126" i="10"/>
  <c r="G128" i="10"/>
  <c r="K128" i="10" s="1"/>
  <c r="F139" i="8"/>
  <c r="G139" i="8" s="1"/>
  <c r="I136" i="8"/>
  <c r="H68" i="10"/>
  <c r="L68" i="10" s="1"/>
  <c r="L64" i="10"/>
  <c r="N126" i="10"/>
  <c r="J128" i="10"/>
  <c r="N128" i="10" s="1"/>
  <c r="G133" i="8"/>
  <c r="M126" i="10"/>
  <c r="I128" i="10"/>
  <c r="M128" i="10" s="1"/>
  <c r="H138" i="8"/>
  <c r="H134" i="8"/>
  <c r="J138" i="8"/>
  <c r="J134" i="8"/>
  <c r="H137" i="8"/>
  <c r="I135" i="8"/>
  <c r="J137" i="8"/>
  <c r="G138" i="8"/>
  <c r="G134" i="8"/>
  <c r="H136" i="8"/>
  <c r="G137" i="8"/>
  <c r="H135" i="8"/>
  <c r="K133" i="8"/>
  <c r="F59" i="8"/>
  <c r="F60" i="8"/>
  <c r="F61" i="8"/>
  <c r="F62" i="8"/>
  <c r="F63" i="8"/>
  <c r="F64" i="8"/>
  <c r="F65" i="8"/>
  <c r="F66" i="8"/>
  <c r="F44" i="8"/>
  <c r="H44" i="8" s="1"/>
  <c r="F45" i="8"/>
  <c r="G45" i="8" s="1"/>
  <c r="F46" i="8"/>
  <c r="J46" i="8" s="1"/>
  <c r="F47" i="8"/>
  <c r="I47" i="8" s="1"/>
  <c r="F48" i="8"/>
  <c r="H48" i="8" s="1"/>
  <c r="F49" i="8"/>
  <c r="G49" i="8" s="1"/>
  <c r="F50" i="8"/>
  <c r="J50" i="8" s="1"/>
  <c r="F51" i="8"/>
  <c r="I51" i="8" s="1"/>
  <c r="F29" i="8"/>
  <c r="H29" i="8" s="1"/>
  <c r="F30" i="8"/>
  <c r="G30" i="8" s="1"/>
  <c r="F31" i="8"/>
  <c r="J31" i="8" s="1"/>
  <c r="F32" i="8"/>
  <c r="I32" i="8" s="1"/>
  <c r="F33" i="8"/>
  <c r="H33" i="8" s="1"/>
  <c r="F34" i="8"/>
  <c r="G34" i="8" s="1"/>
  <c r="F35" i="8"/>
  <c r="J35" i="8" s="1"/>
  <c r="F36" i="8"/>
  <c r="I36" i="8" s="1"/>
  <c r="F14" i="8"/>
  <c r="F15" i="8"/>
  <c r="F16" i="8"/>
  <c r="F17" i="8"/>
  <c r="F18" i="8"/>
  <c r="F19" i="8"/>
  <c r="F20" i="8"/>
  <c r="F21" i="8"/>
  <c r="F13" i="8"/>
  <c r="I13" i="8" s="1"/>
  <c r="F58" i="8"/>
  <c r="F43" i="8"/>
  <c r="I43" i="8" s="1"/>
  <c r="F28" i="8"/>
  <c r="I28" i="8" s="1"/>
  <c r="L26" i="7"/>
  <c r="O14" i="7"/>
  <c r="O15" i="7"/>
  <c r="O16" i="7"/>
  <c r="O17" i="7"/>
  <c r="O18" i="7"/>
  <c r="O19" i="7"/>
  <c r="O20" i="7"/>
  <c r="O22" i="7" s="1"/>
  <c r="O23" i="7"/>
  <c r="O24" i="7"/>
  <c r="O25" i="7"/>
  <c r="O26" i="7"/>
  <c r="O27" i="7"/>
  <c r="O28" i="7"/>
  <c r="O31" i="7"/>
  <c r="N14" i="7"/>
  <c r="N15" i="7"/>
  <c r="N16" i="7"/>
  <c r="N17" i="7"/>
  <c r="N18" i="7"/>
  <c r="N19" i="7"/>
  <c r="N20" i="7"/>
  <c r="N23" i="7"/>
  <c r="N24" i="7"/>
  <c r="N25" i="7"/>
  <c r="N26" i="7"/>
  <c r="N27" i="7"/>
  <c r="N29" i="7" s="1"/>
  <c r="N28" i="7"/>
  <c r="N30" i="7" s="1"/>
  <c r="N31" i="7"/>
  <c r="N13" i="7"/>
  <c r="M14" i="7"/>
  <c r="M15" i="7"/>
  <c r="M16" i="7"/>
  <c r="M17" i="7"/>
  <c r="M18" i="7"/>
  <c r="M19" i="7"/>
  <c r="M21" i="7" s="1"/>
  <c r="M20" i="7"/>
  <c r="M23" i="7"/>
  <c r="M24" i="7"/>
  <c r="M25" i="7"/>
  <c r="M26" i="7"/>
  <c r="M27" i="7"/>
  <c r="M28" i="7"/>
  <c r="M30" i="7" s="1"/>
  <c r="M31" i="7"/>
  <c r="M13" i="7"/>
  <c r="L14" i="7"/>
  <c r="L15" i="7"/>
  <c r="L16" i="7"/>
  <c r="L17" i="7"/>
  <c r="L18" i="7"/>
  <c r="L19" i="7"/>
  <c r="L20" i="7"/>
  <c r="L22" i="7" s="1"/>
  <c r="L23" i="7"/>
  <c r="L24" i="7"/>
  <c r="L25" i="7"/>
  <c r="L27" i="7"/>
  <c r="L29" i="7" s="1"/>
  <c r="L28" i="7"/>
  <c r="L31" i="7"/>
  <c r="L13" i="7"/>
  <c r="K15" i="7"/>
  <c r="K16" i="7"/>
  <c r="K17" i="7"/>
  <c r="K18" i="7"/>
  <c r="K19" i="7"/>
  <c r="K21" i="7" s="1"/>
  <c r="K20" i="7"/>
  <c r="K23" i="7"/>
  <c r="K24" i="7"/>
  <c r="K25" i="7"/>
  <c r="K26" i="7"/>
  <c r="K27" i="7"/>
  <c r="K28" i="7"/>
  <c r="K30" i="7" s="1"/>
  <c r="K31" i="7"/>
  <c r="D33" i="4"/>
  <c r="E33" i="4"/>
  <c r="F33" i="4"/>
  <c r="C33" i="4"/>
  <c r="L21" i="7" l="1"/>
  <c r="K29" i="7"/>
  <c r="M29" i="7"/>
  <c r="N22" i="7"/>
  <c r="O30" i="7"/>
  <c r="K22" i="7"/>
  <c r="L30" i="7"/>
  <c r="M22" i="7"/>
  <c r="N21" i="7"/>
  <c r="O29" i="7"/>
  <c r="J65" i="8"/>
  <c r="F80" i="8"/>
  <c r="I58" i="8"/>
  <c r="F73" i="8"/>
  <c r="G64" i="8"/>
  <c r="F79" i="8"/>
  <c r="G60" i="8"/>
  <c r="F75" i="8"/>
  <c r="J61" i="8"/>
  <c r="F76" i="8"/>
  <c r="H63" i="8"/>
  <c r="F78" i="8"/>
  <c r="H59" i="8"/>
  <c r="F74" i="8"/>
  <c r="I66" i="8"/>
  <c r="F81" i="8"/>
  <c r="I62" i="8"/>
  <c r="F77" i="8"/>
  <c r="I139" i="8"/>
  <c r="H139" i="8"/>
  <c r="J139" i="8"/>
  <c r="M64" i="10"/>
  <c r="I68" i="10"/>
  <c r="M68" i="10" s="1"/>
  <c r="J68" i="10"/>
  <c r="N68" i="10" s="1"/>
  <c r="N64" i="10"/>
  <c r="G68" i="10"/>
  <c r="K68" i="10" s="1"/>
  <c r="K64" i="10"/>
  <c r="F37" i="8"/>
  <c r="H37" i="8" s="1"/>
  <c r="F67" i="8"/>
  <c r="F52" i="8"/>
  <c r="I52" i="8" s="1"/>
  <c r="G13" i="8"/>
  <c r="H13" i="8"/>
  <c r="J13" i="8"/>
  <c r="I65" i="8"/>
  <c r="H50" i="8"/>
  <c r="H45" i="8"/>
  <c r="I45" i="8"/>
  <c r="G35" i="8"/>
  <c r="I48" i="8"/>
  <c r="H31" i="8"/>
  <c r="I33" i="8"/>
  <c r="I31" i="8"/>
  <c r="H30" i="8"/>
  <c r="G61" i="8"/>
  <c r="I30" i="8"/>
  <c r="H49" i="8"/>
  <c r="I59" i="8"/>
  <c r="H61" i="8"/>
  <c r="I64" i="8"/>
  <c r="I44" i="8"/>
  <c r="I29" i="8"/>
  <c r="H34" i="8"/>
  <c r="H35" i="8"/>
  <c r="G46" i="8"/>
  <c r="I49" i="8"/>
  <c r="I50" i="8"/>
  <c r="H60" i="8"/>
  <c r="I63" i="8"/>
  <c r="G31" i="8"/>
  <c r="I34" i="8"/>
  <c r="I35" i="8"/>
  <c r="H46" i="8"/>
  <c r="I60" i="8"/>
  <c r="I61" i="8"/>
  <c r="G65" i="8"/>
  <c r="I46" i="8"/>
  <c r="G50" i="8"/>
  <c r="H64" i="8"/>
  <c r="H65" i="8"/>
  <c r="J58" i="8"/>
  <c r="G59" i="8"/>
  <c r="J62" i="8"/>
  <c r="J66" i="8"/>
  <c r="G58" i="8"/>
  <c r="J59" i="8"/>
  <c r="G62" i="8"/>
  <c r="J63" i="8"/>
  <c r="G66" i="8"/>
  <c r="H58" i="8"/>
  <c r="J60" i="8"/>
  <c r="H62" i="8"/>
  <c r="G63" i="8"/>
  <c r="J64" i="8"/>
  <c r="H66" i="8"/>
  <c r="J43" i="8"/>
  <c r="G47" i="8"/>
  <c r="J48" i="8"/>
  <c r="G51" i="8"/>
  <c r="H43" i="8"/>
  <c r="G44" i="8"/>
  <c r="J45" i="8"/>
  <c r="H47" i="8"/>
  <c r="G48" i="8"/>
  <c r="J49" i="8"/>
  <c r="H51" i="8"/>
  <c r="J47" i="8"/>
  <c r="J51" i="8"/>
  <c r="G43" i="8"/>
  <c r="J44" i="8"/>
  <c r="J32" i="8"/>
  <c r="G28" i="8"/>
  <c r="J29" i="8"/>
  <c r="G32" i="8"/>
  <c r="J33" i="8"/>
  <c r="G36" i="8"/>
  <c r="H28" i="8"/>
  <c r="G29" i="8"/>
  <c r="J30" i="8"/>
  <c r="H32" i="8"/>
  <c r="G33" i="8"/>
  <c r="J34" i="8"/>
  <c r="H36" i="8"/>
  <c r="J28" i="8"/>
  <c r="J36" i="8"/>
  <c r="F210" i="6"/>
  <c r="J210" i="6" s="1"/>
  <c r="F209" i="6"/>
  <c r="J209" i="6" s="1"/>
  <c r="F208" i="6"/>
  <c r="J208" i="6" s="1"/>
  <c r="F198" i="6"/>
  <c r="J198" i="6" s="1"/>
  <c r="F197" i="6"/>
  <c r="J197" i="6" s="1"/>
  <c r="F196" i="6"/>
  <c r="J196" i="6" s="1"/>
  <c r="F184" i="6"/>
  <c r="J184" i="6" s="1"/>
  <c r="F183" i="6"/>
  <c r="G183" i="6" s="1"/>
  <c r="I183" i="6" s="1"/>
  <c r="F182" i="6"/>
  <c r="H182" i="6" s="1"/>
  <c r="F172" i="6"/>
  <c r="H172" i="6" s="1"/>
  <c r="F171" i="6"/>
  <c r="J171" i="6" s="1"/>
  <c r="F170" i="6"/>
  <c r="G170" i="6" s="1"/>
  <c r="I170" i="6" s="1"/>
  <c r="F158" i="6"/>
  <c r="J158" i="6" s="1"/>
  <c r="F157" i="6"/>
  <c r="J157" i="6" s="1"/>
  <c r="F156" i="6"/>
  <c r="G156" i="6" s="1"/>
  <c r="I156" i="6" s="1"/>
  <c r="F146" i="6"/>
  <c r="H146" i="6" s="1"/>
  <c r="F145" i="6"/>
  <c r="J145" i="6" s="1"/>
  <c r="F144" i="6"/>
  <c r="J144" i="6" s="1"/>
  <c r="F132" i="6"/>
  <c r="J132" i="6" s="1"/>
  <c r="F131" i="6"/>
  <c r="J131" i="6" s="1"/>
  <c r="F130" i="6"/>
  <c r="G130" i="6" s="1"/>
  <c r="I130" i="6" s="1"/>
  <c r="F120" i="6"/>
  <c r="J120" i="6" s="1"/>
  <c r="F119" i="6"/>
  <c r="J119" i="6" s="1"/>
  <c r="F118" i="6"/>
  <c r="H118" i="6" s="1"/>
  <c r="F105" i="6"/>
  <c r="J105" i="6" s="1"/>
  <c r="F104" i="6"/>
  <c r="J104" i="6" s="1"/>
  <c r="F103" i="6"/>
  <c r="G103" i="6" s="1"/>
  <c r="I103" i="6" s="1"/>
  <c r="F93" i="6"/>
  <c r="J93" i="6" s="1"/>
  <c r="F92" i="6"/>
  <c r="J92" i="6" s="1"/>
  <c r="F91" i="6"/>
  <c r="G91" i="6" s="1"/>
  <c r="I91" i="6" s="1"/>
  <c r="F79" i="6"/>
  <c r="J79" i="6" s="1"/>
  <c r="F78" i="6"/>
  <c r="J78" i="6" s="1"/>
  <c r="F77" i="6"/>
  <c r="G77" i="6" s="1"/>
  <c r="I77" i="6" s="1"/>
  <c r="F67" i="6"/>
  <c r="J67" i="6" s="1"/>
  <c r="F66" i="6"/>
  <c r="J66" i="6" s="1"/>
  <c r="F65" i="6"/>
  <c r="H65" i="6" s="1"/>
  <c r="F53" i="6"/>
  <c r="J53" i="6" s="1"/>
  <c r="F52" i="6"/>
  <c r="J52" i="6" s="1"/>
  <c r="F51" i="6"/>
  <c r="H51" i="6" s="1"/>
  <c r="F42" i="6"/>
  <c r="J42" i="6" s="1"/>
  <c r="F41" i="6"/>
  <c r="J41" i="6" s="1"/>
  <c r="F40" i="6"/>
  <c r="J40" i="6" s="1"/>
  <c r="F28" i="6"/>
  <c r="J28" i="6" s="1"/>
  <c r="F27" i="6"/>
  <c r="G27" i="6" s="1"/>
  <c r="I27" i="6" s="1"/>
  <c r="F26" i="6"/>
  <c r="H26" i="6" s="1"/>
  <c r="F15" i="6"/>
  <c r="G15" i="6" s="1"/>
  <c r="I15" i="6" s="1"/>
  <c r="J67" i="8" l="1"/>
  <c r="I73" i="8"/>
  <c r="G73" i="8"/>
  <c r="H73" i="8"/>
  <c r="H209" i="6"/>
  <c r="H183" i="6"/>
  <c r="G105" i="6"/>
  <c r="I105" i="6" s="1"/>
  <c r="G197" i="6"/>
  <c r="I197" i="6" s="1"/>
  <c r="H171" i="6"/>
  <c r="H130" i="6"/>
  <c r="G132" i="6"/>
  <c r="I132" i="6" s="1"/>
  <c r="G120" i="6"/>
  <c r="I120" i="6" s="1"/>
  <c r="H120" i="6"/>
  <c r="G119" i="6"/>
  <c r="I119" i="6" s="1"/>
  <c r="H119" i="6"/>
  <c r="H208" i="6"/>
  <c r="G208" i="6"/>
  <c r="I208" i="6" s="1"/>
  <c r="G209" i="6"/>
  <c r="I209" i="6" s="1"/>
  <c r="G171" i="6"/>
  <c r="I171" i="6" s="1"/>
  <c r="G104" i="6"/>
  <c r="I104" i="6" s="1"/>
  <c r="H104" i="6"/>
  <c r="G93" i="6"/>
  <c r="I93" i="6" s="1"/>
  <c r="H91" i="6"/>
  <c r="H77" i="6"/>
  <c r="G144" i="6"/>
  <c r="I144" i="6" s="1"/>
  <c r="G157" i="6"/>
  <c r="I157" i="6" s="1"/>
  <c r="H157" i="6"/>
  <c r="H144" i="6"/>
  <c r="G40" i="6"/>
  <c r="I40" i="6" s="1"/>
  <c r="G41" i="6"/>
  <c r="I41" i="6" s="1"/>
  <c r="H40" i="6"/>
  <c r="H41" i="6"/>
  <c r="G53" i="6"/>
  <c r="I53" i="6" s="1"/>
  <c r="G79" i="6"/>
  <c r="I79" i="6" s="1"/>
  <c r="G92" i="6"/>
  <c r="I92" i="6" s="1"/>
  <c r="H156" i="6"/>
  <c r="H170" i="6"/>
  <c r="G196" i="6"/>
  <c r="I196" i="6" s="1"/>
  <c r="G42" i="6"/>
  <c r="I42" i="6" s="1"/>
  <c r="H52" i="6"/>
  <c r="H53" i="6"/>
  <c r="H66" i="6"/>
  <c r="H67" i="6"/>
  <c r="G78" i="6"/>
  <c r="I78" i="6" s="1"/>
  <c r="H92" i="6"/>
  <c r="H103" i="6"/>
  <c r="H131" i="6"/>
  <c r="G145" i="6"/>
  <c r="I145" i="6" s="1"/>
  <c r="G158" i="6"/>
  <c r="I158" i="6" s="1"/>
  <c r="G184" i="6"/>
  <c r="I184" i="6" s="1"/>
  <c r="H196" i="6"/>
  <c r="G210" i="6"/>
  <c r="I210" i="6" s="1"/>
  <c r="G52" i="6"/>
  <c r="I52" i="6" s="1"/>
  <c r="G66" i="6"/>
  <c r="I66" i="6" s="1"/>
  <c r="G67" i="6"/>
  <c r="I67" i="6" s="1"/>
  <c r="G131" i="6"/>
  <c r="I131" i="6" s="1"/>
  <c r="H78" i="6"/>
  <c r="H184" i="6"/>
  <c r="G67" i="8"/>
  <c r="H67" i="8"/>
  <c r="I67" i="8"/>
  <c r="J52" i="8"/>
  <c r="G52" i="8"/>
  <c r="H52" i="8"/>
  <c r="I37" i="8"/>
  <c r="J37" i="8"/>
  <c r="G37" i="8"/>
  <c r="F90" i="8"/>
  <c r="F94" i="8"/>
  <c r="H28" i="6"/>
  <c r="G28" i="6"/>
  <c r="I28" i="6" s="1"/>
  <c r="H27" i="6"/>
  <c r="H15" i="6"/>
  <c r="J15" i="6"/>
  <c r="H197" i="6"/>
  <c r="G198" i="6"/>
  <c r="I198" i="6" s="1"/>
  <c r="H210" i="6"/>
  <c r="H198" i="6"/>
  <c r="J172" i="6"/>
  <c r="G172" i="6"/>
  <c r="I172" i="6" s="1"/>
  <c r="J182" i="6"/>
  <c r="J170" i="6"/>
  <c r="G182" i="6"/>
  <c r="I182" i="6" s="1"/>
  <c r="J183" i="6"/>
  <c r="J146" i="6"/>
  <c r="H145" i="6"/>
  <c r="G146" i="6"/>
  <c r="I146" i="6" s="1"/>
  <c r="J156" i="6"/>
  <c r="H158" i="6"/>
  <c r="J130" i="6"/>
  <c r="H132" i="6"/>
  <c r="J118" i="6"/>
  <c r="G118" i="6"/>
  <c r="I118" i="6" s="1"/>
  <c r="J103" i="6"/>
  <c r="H105" i="6"/>
  <c r="J91" i="6"/>
  <c r="H93" i="6"/>
  <c r="J77" i="6"/>
  <c r="H79" i="6"/>
  <c r="G65" i="6"/>
  <c r="I65" i="6" s="1"/>
  <c r="J65" i="6"/>
  <c r="G51" i="6"/>
  <c r="I51" i="6" s="1"/>
  <c r="J51" i="6"/>
  <c r="H42" i="6"/>
  <c r="J26" i="6"/>
  <c r="J27" i="6"/>
  <c r="G26" i="6"/>
  <c r="I26" i="6" s="1"/>
  <c r="G11" i="5"/>
  <c r="K11" i="5" s="1"/>
  <c r="G12" i="5"/>
  <c r="G13" i="5"/>
  <c r="G14" i="5"/>
  <c r="G15" i="5"/>
  <c r="H15" i="5" s="1"/>
  <c r="G16" i="5"/>
  <c r="H16" i="5" s="1"/>
  <c r="G17" i="5"/>
  <c r="H17" i="5" s="1"/>
  <c r="G20" i="5"/>
  <c r="I20" i="5" s="1"/>
  <c r="G21" i="5"/>
  <c r="J21" i="5" s="1"/>
  <c r="G22" i="5"/>
  <c r="K22" i="5" s="1"/>
  <c r="G23" i="5"/>
  <c r="K23" i="5" s="1"/>
  <c r="G24" i="5"/>
  <c r="J24" i="5" s="1"/>
  <c r="G25" i="5"/>
  <c r="K25" i="5" s="1"/>
  <c r="G10" i="5"/>
  <c r="K10" i="5" s="1"/>
  <c r="G19" i="5" l="1"/>
  <c r="G27" i="5" s="1"/>
  <c r="G18" i="5"/>
  <c r="G26" i="5" s="1"/>
  <c r="J22" i="5"/>
  <c r="H20" i="5"/>
  <c r="H23" i="5"/>
  <c r="I23" i="5"/>
  <c r="J23" i="5"/>
  <c r="H22" i="5"/>
  <c r="I22" i="5"/>
  <c r="I21" i="5"/>
  <c r="H21" i="5"/>
  <c r="K21" i="5"/>
  <c r="J20" i="5"/>
  <c r="K20" i="5"/>
  <c r="I10" i="5"/>
  <c r="H10" i="5"/>
  <c r="F95" i="8"/>
  <c r="G95" i="8" s="1"/>
  <c r="G90" i="8"/>
  <c r="I90" i="8"/>
  <c r="J90" i="8"/>
  <c r="H90" i="8"/>
  <c r="I95" i="8"/>
  <c r="F91" i="8"/>
  <c r="F96" i="8"/>
  <c r="F88" i="8"/>
  <c r="G94" i="8"/>
  <c r="I94" i="8"/>
  <c r="H94" i="8"/>
  <c r="J94" i="8"/>
  <c r="F89" i="8"/>
  <c r="F93" i="8"/>
  <c r="K17" i="5"/>
  <c r="K16" i="5"/>
  <c r="K24" i="5"/>
  <c r="H24" i="5"/>
  <c r="I24" i="5"/>
  <c r="K15" i="5"/>
  <c r="H11" i="5"/>
  <c r="I17" i="5"/>
  <c r="J17" i="5"/>
  <c r="H25" i="5"/>
  <c r="I16" i="5"/>
  <c r="I11" i="5"/>
  <c r="J16" i="5"/>
  <c r="J11" i="5"/>
  <c r="I25" i="5"/>
  <c r="I15" i="5"/>
  <c r="J25" i="5"/>
  <c r="J15" i="5"/>
  <c r="J10" i="5"/>
  <c r="G13" i="4"/>
  <c r="G14" i="4"/>
  <c r="G15" i="4"/>
  <c r="G16" i="4"/>
  <c r="G17" i="4"/>
  <c r="G18" i="4"/>
  <c r="G19" i="4"/>
  <c r="G20" i="4"/>
  <c r="G21" i="4"/>
  <c r="G23" i="4"/>
  <c r="G24" i="4"/>
  <c r="G25" i="4"/>
  <c r="G26" i="4"/>
  <c r="G27" i="4"/>
  <c r="G28" i="4"/>
  <c r="G29" i="4"/>
  <c r="G30" i="4"/>
  <c r="G32" i="4"/>
  <c r="G44" i="4"/>
  <c r="G45" i="4"/>
  <c r="G46" i="4"/>
  <c r="G47" i="4"/>
  <c r="G48" i="4"/>
  <c r="G49" i="4"/>
  <c r="G50" i="4"/>
  <c r="G51" i="4"/>
  <c r="G52" i="4"/>
  <c r="G53" i="4"/>
  <c r="G54" i="4"/>
  <c r="G56" i="4"/>
  <c r="G57" i="4"/>
  <c r="G58" i="4"/>
  <c r="G59" i="4"/>
  <c r="G60" i="4"/>
  <c r="G61" i="4"/>
  <c r="G62" i="4"/>
  <c r="G63" i="4"/>
  <c r="G43" i="4"/>
  <c r="H95" i="8" l="1"/>
  <c r="J95" i="8"/>
  <c r="I43" i="4"/>
  <c r="K43" i="4"/>
  <c r="J43" i="4"/>
  <c r="H43" i="4"/>
  <c r="I56" i="4"/>
  <c r="H56" i="4"/>
  <c r="J56" i="4"/>
  <c r="K56" i="4"/>
  <c r="K54" i="4"/>
  <c r="H54" i="4"/>
  <c r="J54" i="4"/>
  <c r="I54" i="4"/>
  <c r="I50" i="4"/>
  <c r="H50" i="4"/>
  <c r="J50" i="4"/>
  <c r="K50" i="4"/>
  <c r="K59" i="4"/>
  <c r="H59" i="4"/>
  <c r="J59" i="4"/>
  <c r="I59" i="4"/>
  <c r="H53" i="4"/>
  <c r="J53" i="4"/>
  <c r="I53" i="4"/>
  <c r="K53" i="4"/>
  <c r="K45" i="4"/>
  <c r="H45" i="4"/>
  <c r="J45" i="4"/>
  <c r="I45" i="4"/>
  <c r="I62" i="4"/>
  <c r="H62" i="4"/>
  <c r="J62" i="4"/>
  <c r="K62" i="4"/>
  <c r="I58" i="4"/>
  <c r="H58" i="4"/>
  <c r="J58" i="4"/>
  <c r="K58" i="4"/>
  <c r="K52" i="4"/>
  <c r="I52" i="4"/>
  <c r="H52" i="4"/>
  <c r="J52" i="4"/>
  <c r="K48" i="4"/>
  <c r="H48" i="4"/>
  <c r="J48" i="4"/>
  <c r="I48" i="4"/>
  <c r="H60" i="4"/>
  <c r="J60" i="4"/>
  <c r="K60" i="4"/>
  <c r="I60" i="4"/>
  <c r="I46" i="4"/>
  <c r="H46" i="4"/>
  <c r="J46" i="4"/>
  <c r="K46" i="4"/>
  <c r="K63" i="4"/>
  <c r="H63" i="4"/>
  <c r="I63" i="4"/>
  <c r="J63" i="4"/>
  <c r="H49" i="4"/>
  <c r="J49" i="4"/>
  <c r="K49" i="4"/>
  <c r="I49" i="4"/>
  <c r="I61" i="4"/>
  <c r="H61" i="4"/>
  <c r="J61" i="4"/>
  <c r="K61" i="4"/>
  <c r="K57" i="4"/>
  <c r="I57" i="4"/>
  <c r="H57" i="4"/>
  <c r="J57" i="4"/>
  <c r="I51" i="4"/>
  <c r="H51" i="4"/>
  <c r="J51" i="4"/>
  <c r="K51" i="4"/>
  <c r="G55" i="4"/>
  <c r="K55" i="4" s="1"/>
  <c r="K44" i="4"/>
  <c r="I44" i="4"/>
  <c r="H44" i="4"/>
  <c r="J44" i="4"/>
  <c r="J24" i="4"/>
  <c r="I24" i="4"/>
  <c r="H24" i="4"/>
  <c r="K24" i="4"/>
  <c r="H20" i="4"/>
  <c r="I20" i="4"/>
  <c r="K20" i="4"/>
  <c r="J20" i="4"/>
  <c r="K19" i="4"/>
  <c r="H19" i="4"/>
  <c r="J19" i="4"/>
  <c r="I19" i="4"/>
  <c r="J27" i="4"/>
  <c r="K27" i="4"/>
  <c r="I27" i="4"/>
  <c r="H27" i="4"/>
  <c r="J18" i="4"/>
  <c r="I18" i="4"/>
  <c r="H18" i="4"/>
  <c r="K18" i="4"/>
  <c r="J14" i="4"/>
  <c r="H14" i="4"/>
  <c r="K14" i="4"/>
  <c r="I14" i="4"/>
  <c r="J13" i="4"/>
  <c r="I13" i="4"/>
  <c r="H13" i="4"/>
  <c r="K13" i="4"/>
  <c r="H29" i="4"/>
  <c r="I29" i="4"/>
  <c r="K29" i="4"/>
  <c r="J29" i="4"/>
  <c r="H16" i="4"/>
  <c r="J16" i="4"/>
  <c r="K16" i="4"/>
  <c r="I16" i="4"/>
  <c r="K28" i="4"/>
  <c r="H28" i="4"/>
  <c r="J28" i="4"/>
  <c r="I28" i="4"/>
  <c r="K15" i="4"/>
  <c r="I15" i="4"/>
  <c r="J15" i="4"/>
  <c r="H15" i="4"/>
  <c r="I32" i="4"/>
  <c r="K32" i="4"/>
  <c r="H32" i="4"/>
  <c r="J32" i="4"/>
  <c r="I30" i="4"/>
  <c r="J30" i="4"/>
  <c r="H30" i="4"/>
  <c r="K30" i="4"/>
  <c r="I26" i="4"/>
  <c r="K26" i="4"/>
  <c r="H26" i="4"/>
  <c r="J26" i="4"/>
  <c r="K25" i="4"/>
  <c r="H25" i="4"/>
  <c r="J25" i="4"/>
  <c r="I25" i="4"/>
  <c r="I21" i="4"/>
  <c r="K21" i="4"/>
  <c r="J21" i="4"/>
  <c r="H21" i="4"/>
  <c r="I17" i="4"/>
  <c r="H17" i="4"/>
  <c r="K17" i="4"/>
  <c r="J17" i="4"/>
  <c r="K23" i="4"/>
  <c r="J23" i="4"/>
  <c r="I23" i="4"/>
  <c r="H23" i="4"/>
  <c r="H89" i="8"/>
  <c r="J89" i="8"/>
  <c r="I89" i="8"/>
  <c r="G89" i="8"/>
  <c r="F110" i="8"/>
  <c r="F125" i="8"/>
  <c r="F92" i="8"/>
  <c r="J91" i="8"/>
  <c r="H91" i="8"/>
  <c r="I91" i="8"/>
  <c r="G91" i="8"/>
  <c r="F105" i="8"/>
  <c r="F120" i="8"/>
  <c r="F147" i="8" s="1"/>
  <c r="H96" i="8"/>
  <c r="G96" i="8"/>
  <c r="I96" i="8"/>
  <c r="J96" i="8"/>
  <c r="F111" i="8"/>
  <c r="H93" i="8"/>
  <c r="J93" i="8"/>
  <c r="G93" i="8"/>
  <c r="I93" i="8"/>
  <c r="F108" i="8"/>
  <c r="F123" i="8"/>
  <c r="F150" i="8" s="1"/>
  <c r="F104" i="8"/>
  <c r="F109" i="8"/>
  <c r="I88" i="8"/>
  <c r="G88" i="8"/>
  <c r="H88" i="8"/>
  <c r="J88" i="8"/>
  <c r="H47" i="4"/>
  <c r="J47" i="4"/>
  <c r="K47" i="4"/>
  <c r="I47" i="4"/>
  <c r="H147" i="8" l="1"/>
  <c r="G147" i="8"/>
  <c r="F152" i="8"/>
  <c r="G64" i="4"/>
  <c r="I64" i="4" s="1"/>
  <c r="I55" i="4"/>
  <c r="J55" i="4"/>
  <c r="H55" i="4"/>
  <c r="H104" i="8"/>
  <c r="J104" i="8"/>
  <c r="I104" i="8"/>
  <c r="G104" i="8"/>
  <c r="H111" i="8"/>
  <c r="G111" i="8"/>
  <c r="I111" i="8"/>
  <c r="J111" i="8"/>
  <c r="G109" i="8"/>
  <c r="I109" i="8"/>
  <c r="J109" i="8"/>
  <c r="H109" i="8"/>
  <c r="F106" i="8"/>
  <c r="G120" i="8"/>
  <c r="I120" i="8"/>
  <c r="J120" i="8"/>
  <c r="H120" i="8"/>
  <c r="I110" i="8"/>
  <c r="H110" i="8"/>
  <c r="J110" i="8"/>
  <c r="G110" i="8"/>
  <c r="H123" i="8"/>
  <c r="J123" i="8"/>
  <c r="I123" i="8"/>
  <c r="G123" i="8"/>
  <c r="F126" i="8"/>
  <c r="F153" i="8" s="1"/>
  <c r="G105" i="8"/>
  <c r="I105" i="8"/>
  <c r="H105" i="8"/>
  <c r="J105" i="8"/>
  <c r="F119" i="8"/>
  <c r="F146" i="8" s="1"/>
  <c r="H92" i="8"/>
  <c r="G92" i="8"/>
  <c r="I92" i="8"/>
  <c r="J92" i="8"/>
  <c r="F103" i="8"/>
  <c r="F118" i="8"/>
  <c r="F145" i="8" s="1"/>
  <c r="I125" i="8"/>
  <c r="H125" i="8"/>
  <c r="J125" i="8"/>
  <c r="G125" i="8"/>
  <c r="F124" i="8"/>
  <c r="F151" i="8" s="1"/>
  <c r="H108" i="8"/>
  <c r="J108" i="8"/>
  <c r="I108" i="8"/>
  <c r="G108" i="8"/>
  <c r="O13" i="7"/>
  <c r="O21" i="7" s="1"/>
  <c r="H145" i="8" l="1"/>
  <c r="I145" i="8"/>
  <c r="G145" i="8"/>
  <c r="K64" i="4"/>
  <c r="J64" i="4"/>
  <c r="H64" i="4"/>
  <c r="F121" i="8"/>
  <c r="H119" i="8"/>
  <c r="J119" i="8"/>
  <c r="G119" i="8"/>
  <c r="I119" i="8"/>
  <c r="J106" i="8"/>
  <c r="H106" i="8"/>
  <c r="G106" i="8"/>
  <c r="I106" i="8"/>
  <c r="I103" i="8"/>
  <c r="G103" i="8"/>
  <c r="J103" i="8"/>
  <c r="H103" i="8"/>
  <c r="F122" i="8"/>
  <c r="F107" i="8"/>
  <c r="J124" i="8"/>
  <c r="I124" i="8"/>
  <c r="H124" i="8"/>
  <c r="G124" i="8"/>
  <c r="I126" i="8"/>
  <c r="G126" i="8"/>
  <c r="J126" i="8"/>
  <c r="H126" i="8"/>
  <c r="I118" i="8"/>
  <c r="G118" i="8"/>
  <c r="H118" i="8"/>
  <c r="J118" i="8"/>
  <c r="J121" i="8" l="1"/>
  <c r="F148" i="8"/>
  <c r="F149" i="8"/>
  <c r="H121" i="8"/>
  <c r="I121" i="8"/>
  <c r="G121" i="8"/>
  <c r="H107" i="8"/>
  <c r="G107" i="8"/>
  <c r="J107" i="8"/>
  <c r="I107" i="8"/>
  <c r="H122" i="8"/>
  <c r="G122" i="8"/>
  <c r="I122" i="8"/>
  <c r="J122" i="8"/>
  <c r="I14" i="8"/>
  <c r="H14" i="8"/>
  <c r="J14" i="8"/>
  <c r="G14" i="8"/>
  <c r="J17" i="8"/>
  <c r="G17" i="8"/>
  <c r="I17" i="8"/>
  <c r="H17" i="8"/>
  <c r="G20" i="8"/>
  <c r="I20" i="8"/>
  <c r="H20" i="8"/>
  <c r="J20" i="8"/>
  <c r="G16" i="8"/>
  <c r="J16" i="8"/>
  <c r="I16" i="8"/>
  <c r="H16" i="8"/>
  <c r="I18" i="8"/>
  <c r="H18" i="8"/>
  <c r="J18" i="8"/>
  <c r="G18" i="8"/>
  <c r="J21" i="8"/>
  <c r="H21" i="8"/>
  <c r="G21" i="8"/>
  <c r="I21" i="8"/>
  <c r="I19" i="8"/>
  <c r="H19" i="8"/>
  <c r="G19" i="8"/>
  <c r="J19" i="8"/>
  <c r="I15" i="8"/>
  <c r="H15" i="8"/>
  <c r="J15" i="8"/>
  <c r="G15" i="8"/>
  <c r="F154" i="8" l="1"/>
  <c r="B16" i="19"/>
  <c r="H154" i="8" l="1"/>
  <c r="I154" i="8"/>
  <c r="G154" i="8"/>
  <c r="J16" i="19"/>
  <c r="C13" i="28"/>
  <c r="C11" i="28"/>
  <c r="C12" i="28"/>
  <c r="C10" i="28"/>
  <c r="G16" i="19" l="1"/>
  <c r="F22" i="8" l="1"/>
  <c r="G22" i="8" l="1"/>
  <c r="F82" i="8"/>
  <c r="J22" i="8"/>
  <c r="H22" i="8"/>
  <c r="I22" i="8"/>
  <c r="I82" i="8" l="1"/>
  <c r="G82" i="8"/>
  <c r="H82" i="8"/>
  <c r="M34" i="5"/>
  <c r="M35" i="5"/>
  <c r="F97" i="8" l="1"/>
  <c r="H97" i="8" l="1"/>
  <c r="I97" i="8"/>
  <c r="J97" i="8"/>
  <c r="G97" i="8"/>
  <c r="F29" i="25"/>
  <c r="F28" i="25"/>
  <c r="F30" i="25" s="1"/>
  <c r="F25" i="25"/>
  <c r="B20" i="12"/>
  <c r="F20" i="12" s="1"/>
  <c r="D20" i="12"/>
  <c r="G25" i="25" l="1"/>
  <c r="H25" i="25"/>
  <c r="I25" i="25"/>
  <c r="J25" i="25"/>
  <c r="G29" i="25"/>
  <c r="H29" i="25"/>
  <c r="I29" i="25"/>
  <c r="J29" i="25"/>
  <c r="G26" i="25"/>
  <c r="H26" i="25"/>
  <c r="I26" i="25"/>
  <c r="J26" i="25"/>
  <c r="G28" i="25"/>
  <c r="H28" i="25"/>
  <c r="I28" i="25"/>
  <c r="J28" i="25"/>
  <c r="J17" i="25"/>
  <c r="G17" i="25"/>
  <c r="I17" i="25"/>
  <c r="H17" i="25"/>
  <c r="J16" i="25"/>
  <c r="I16" i="25"/>
  <c r="G16" i="25"/>
  <c r="H16" i="25"/>
  <c r="F112" i="8"/>
  <c r="F127" i="8"/>
  <c r="G30" i="25" l="1"/>
  <c r="H30" i="25"/>
  <c r="I30" i="25"/>
  <c r="J30" i="25"/>
  <c r="G18" i="25"/>
  <c r="J18" i="25"/>
  <c r="H18" i="25"/>
  <c r="I18" i="25"/>
  <c r="J14" i="25"/>
  <c r="G14" i="25"/>
  <c r="H14" i="25"/>
  <c r="I14" i="25"/>
  <c r="G127" i="8"/>
  <c r="J127" i="8"/>
  <c r="H127" i="8"/>
  <c r="I127" i="8"/>
  <c r="H112" i="8"/>
  <c r="J112" i="8"/>
  <c r="G112" i="8"/>
  <c r="I112" i="8"/>
  <c r="I13" i="5" l="1"/>
  <c r="I19" i="5" s="1"/>
  <c r="I27" i="5" s="1"/>
  <c r="H13" i="5"/>
  <c r="H19" i="5" s="1"/>
  <c r="H27" i="5" s="1"/>
  <c r="K13" i="5"/>
  <c r="K19" i="5" s="1"/>
  <c r="K27" i="5" s="1"/>
  <c r="J13" i="5"/>
  <c r="J19" i="5" s="1"/>
  <c r="J27" i="5" s="1"/>
  <c r="K14" i="5"/>
  <c r="J14" i="5"/>
  <c r="I14" i="5"/>
  <c r="H14" i="5"/>
  <c r="J12" i="5"/>
  <c r="H12" i="5"/>
  <c r="K12" i="5"/>
  <c r="K18" i="5" s="1"/>
  <c r="K26" i="5" s="1"/>
  <c r="I12" i="5"/>
  <c r="I18" i="5" s="1"/>
  <c r="I26" i="5" s="1"/>
  <c r="F16" i="6"/>
  <c r="F17" i="6"/>
  <c r="F15" i="21"/>
  <c r="G22" i="4"/>
  <c r="H18" i="5" l="1"/>
  <c r="H26" i="5" s="1"/>
  <c r="J18" i="5"/>
  <c r="J26" i="5" s="1"/>
  <c r="H15" i="21"/>
  <c r="I15" i="21"/>
  <c r="J15" i="21"/>
  <c r="G15" i="21"/>
  <c r="K12" i="4"/>
  <c r="I12" i="4"/>
  <c r="J12" i="4"/>
  <c r="H12" i="4"/>
  <c r="G33" i="4"/>
  <c r="H17" i="6"/>
  <c r="G17" i="6"/>
  <c r="I17" i="6" s="1"/>
  <c r="J17" i="6"/>
  <c r="J16" i="6"/>
  <c r="G16" i="6"/>
  <c r="I16" i="6" s="1"/>
  <c r="H16" i="6"/>
  <c r="J22" i="4" l="1"/>
  <c r="I22" i="4"/>
  <c r="H22" i="4"/>
  <c r="K22" i="4"/>
  <c r="K33" i="4"/>
  <c r="I33" i="4"/>
  <c r="H33" i="4"/>
  <c r="J33" i="4"/>
</calcChain>
</file>

<file path=xl/sharedStrings.xml><?xml version="1.0" encoding="utf-8"?>
<sst xmlns="http://schemas.openxmlformats.org/spreadsheetml/2006/main" count="2730" uniqueCount="470">
  <si>
    <t>Entwicklung</t>
  </si>
  <si>
    <t>Fachbereich</t>
  </si>
  <si>
    <t>BA</t>
  </si>
  <si>
    <t>MA</t>
  </si>
  <si>
    <t xml:space="preserve">Erhebungsdatum: </t>
  </si>
  <si>
    <t xml:space="preserve">Quelle: </t>
  </si>
  <si>
    <t xml:space="preserve">Datentabelle </t>
  </si>
  <si>
    <t>Bachelor-Studiengang</t>
  </si>
  <si>
    <t>Master-Studiengang</t>
  </si>
  <si>
    <t>Quelle:</t>
  </si>
  <si>
    <t>Graue Felder: Eingabebereich</t>
  </si>
  <si>
    <t>Grafik</t>
  </si>
  <si>
    <t>Anwendungshinweise</t>
  </si>
  <si>
    <t>Teilzeit</t>
  </si>
  <si>
    <t>Gesundheit</t>
  </si>
  <si>
    <t>Professuren</t>
  </si>
  <si>
    <t xml:space="preserve"> </t>
  </si>
  <si>
    <t>Administratives und technisches Personal</t>
  </si>
  <si>
    <t xml:space="preserve">Grafik </t>
  </si>
  <si>
    <t>Bewerbungsstufe</t>
  </si>
  <si>
    <t>Studienetappe</t>
  </si>
  <si>
    <t>Führungsebene</t>
  </si>
  <si>
    <t>Stufe</t>
  </si>
  <si>
    <t>Ernennungen</t>
  </si>
  <si>
    <t>Bachelor</t>
  </si>
  <si>
    <t>Master</t>
  </si>
  <si>
    <t>Abkürzungen</t>
  </si>
  <si>
    <t>Bachelorstudiengänge</t>
  </si>
  <si>
    <t>Masterstudiengänge</t>
  </si>
  <si>
    <t>Regelprofessuren</t>
  </si>
  <si>
    <t>Verwaltungsprofessuren</t>
  </si>
  <si>
    <t>Lehrbeauftragte</t>
  </si>
  <si>
    <t>Promovierende</t>
  </si>
  <si>
    <t>Zentralverwaltung</t>
  </si>
  <si>
    <t>Absolvent*innen BA</t>
  </si>
  <si>
    <t>Absolvent*innen MA</t>
  </si>
  <si>
    <t>Wiss. Mitarb.</t>
  </si>
  <si>
    <t>Bewerbungen</t>
  </si>
  <si>
    <t>Listenplatz 1</t>
  </si>
  <si>
    <t>Statusgruppe</t>
  </si>
  <si>
    <t>Durchschnittliche Höhe monatliche Leistungsbezüge</t>
  </si>
  <si>
    <t>Differenz</t>
  </si>
  <si>
    <t>Dekan*innen</t>
  </si>
  <si>
    <t>Studiendekan*innen</t>
  </si>
  <si>
    <t>Senat</t>
  </si>
  <si>
    <t>Hochschulrat</t>
  </si>
  <si>
    <t>Bibliothekskommission</t>
  </si>
  <si>
    <t>Forschungskommission</t>
  </si>
  <si>
    <t>Kommission für Gleichstellung</t>
  </si>
  <si>
    <t>Kommission Internationalisierung</t>
  </si>
  <si>
    <t>Ombudskommission</t>
  </si>
  <si>
    <t>Kommission Studienbeiträge</t>
  </si>
  <si>
    <t>Studienqualitätsmittelkommission</t>
  </si>
  <si>
    <t>Kommission Transparenz/ Ethik in Forschung</t>
  </si>
  <si>
    <t>Weiterbildungskommission</t>
  </si>
  <si>
    <t>Studienkommission Fak. I</t>
  </si>
  <si>
    <t>Professor*innen</t>
  </si>
  <si>
    <t xml:space="preserve">Professor*innen  </t>
  </si>
  <si>
    <t xml:space="preserve">Wiss. Mitarbeitende </t>
  </si>
  <si>
    <t>MTV</t>
  </si>
  <si>
    <t>Studierende</t>
  </si>
  <si>
    <t>Externe Prof.</t>
  </si>
  <si>
    <t>Probelehrveranst.</t>
  </si>
  <si>
    <t xml:space="preserve">Beschäftigte </t>
  </si>
  <si>
    <t xml:space="preserve">Leitungen </t>
  </si>
  <si>
    <t>Mitarbeitende in Technik und Verwaltung</t>
  </si>
  <si>
    <t>Allgemein</t>
  </si>
  <si>
    <t>Wissenschaftliches Personal</t>
  </si>
  <si>
    <t>F1</t>
  </si>
  <si>
    <t>5. Finanzen</t>
  </si>
  <si>
    <r>
      <rPr>
        <u/>
        <sz val="11"/>
        <color theme="1"/>
        <rFont val="Arial"/>
        <family val="2"/>
      </rPr>
      <t>Teilzeitquote</t>
    </r>
    <r>
      <rPr>
        <sz val="11"/>
        <color theme="1"/>
        <rFont val="Arial"/>
        <family val="2"/>
      </rPr>
      <t xml:space="preserve"> nach Statusgruppen</t>
    </r>
  </si>
  <si>
    <r>
      <rPr>
        <u/>
        <sz val="11"/>
        <color theme="1"/>
        <rFont val="Arial"/>
        <family val="2"/>
      </rPr>
      <t>Befristungsquote</t>
    </r>
    <r>
      <rPr>
        <sz val="11"/>
        <color theme="1"/>
        <rFont val="Arial"/>
        <family val="2"/>
      </rPr>
      <t xml:space="preserve"> nach Statusgruppen</t>
    </r>
  </si>
  <si>
    <r>
      <t xml:space="preserve">Überblick: </t>
    </r>
    <r>
      <rPr>
        <u/>
        <sz val="11"/>
        <color theme="1"/>
        <rFont val="Arial"/>
        <family val="2"/>
      </rPr>
      <t>Professuren</t>
    </r>
  </si>
  <si>
    <r>
      <t xml:space="preserve">Überblick: </t>
    </r>
    <r>
      <rPr>
        <u/>
        <sz val="11"/>
        <color theme="1"/>
        <rFont val="Arial"/>
        <family val="2"/>
      </rPr>
      <t>Lehrkräfte für besondere Aufgaben</t>
    </r>
  </si>
  <si>
    <r>
      <t xml:space="preserve">Überblick: </t>
    </r>
    <r>
      <rPr>
        <u/>
        <sz val="11"/>
        <color theme="1"/>
        <rFont val="Arial"/>
        <family val="2"/>
      </rPr>
      <t>Wissenschaftliche Mitarbeitende</t>
    </r>
  </si>
  <si>
    <r>
      <t xml:space="preserve">Überblick: </t>
    </r>
    <r>
      <rPr>
        <u/>
        <sz val="11"/>
        <color theme="1"/>
        <rFont val="Arial"/>
        <family val="2"/>
      </rPr>
      <t>Studentische und wissenschaftliche Hilfskräfte</t>
    </r>
  </si>
  <si>
    <r>
      <t xml:space="preserve">Überblick: </t>
    </r>
    <r>
      <rPr>
        <u/>
        <sz val="11"/>
        <color theme="1"/>
        <rFont val="Arial"/>
        <family val="2"/>
      </rPr>
      <t>Administratives und technisches Personal</t>
    </r>
  </si>
  <si>
    <t xml:space="preserve">Erhebungsdatum Studierende BA: </t>
  </si>
  <si>
    <t xml:space="preserve">Erhebungsdatum Studierende MA: </t>
  </si>
  <si>
    <t>Erhebungsdatum Absolvent*innen MA:</t>
  </si>
  <si>
    <t xml:space="preserve">Erhebungsdatum Absolvent*innen BA:  </t>
  </si>
  <si>
    <t>Erhebungsdatum Absolvent*innen BA:</t>
  </si>
  <si>
    <t>davon in Regelstudienzeit</t>
  </si>
  <si>
    <t>Wiss. MA inkl. LfbA</t>
  </si>
  <si>
    <t>MA Verwaltung</t>
  </si>
  <si>
    <t>MA Techn. Dienst /DV</t>
  </si>
  <si>
    <t xml:space="preserve">Zentralverwaltung </t>
  </si>
  <si>
    <t>SHK</t>
  </si>
  <si>
    <t>WHK</t>
  </si>
  <si>
    <t>Erstsemester BA</t>
  </si>
  <si>
    <t>Erstsemester MA</t>
  </si>
  <si>
    <t>Zulagenart</t>
  </si>
  <si>
    <t xml:space="preserve"> Berufungs- und Bleibeverhandlungen </t>
  </si>
  <si>
    <t>Besondere Leistungen</t>
  </si>
  <si>
    <t>Wahrnehmung von Funktionen</t>
  </si>
  <si>
    <t>Prodekan*innen</t>
  </si>
  <si>
    <t>Leitung grösserer 
(Forschungs-)Projekte</t>
  </si>
  <si>
    <t>Gleichstellung</t>
  </si>
  <si>
    <t xml:space="preserve">Internationales </t>
  </si>
  <si>
    <t>Ausgabenart X</t>
  </si>
  <si>
    <t>% des Finanzvolumens der Hochschule</t>
  </si>
  <si>
    <t>Budgetart</t>
  </si>
  <si>
    <r>
      <rPr>
        <u/>
        <sz val="11"/>
        <color theme="1"/>
        <rFont val="Arial"/>
        <family val="2"/>
      </rPr>
      <t>Budget</t>
    </r>
    <r>
      <rPr>
        <sz val="11"/>
        <color theme="1"/>
        <rFont val="Arial"/>
        <family val="2"/>
      </rPr>
      <t xml:space="preserve"> für Gleichstellung</t>
    </r>
  </si>
  <si>
    <t>TZ</t>
  </si>
  <si>
    <t>LfbA</t>
  </si>
  <si>
    <t xml:space="preserve">Lehrkräfte für besondere Aufgaben </t>
  </si>
  <si>
    <t>LfbA Teilzeit*</t>
  </si>
  <si>
    <t>LfbA befristet*</t>
  </si>
  <si>
    <t>Wissenschaftliche Mitarbeitende</t>
  </si>
  <si>
    <t>Wissenschaftliche Mitarbeitende Teilzeit*</t>
  </si>
  <si>
    <t>Wissenschaftliche Mitarbeitende befristet*</t>
  </si>
  <si>
    <t xml:space="preserve">Studentische Hilfskräfte </t>
  </si>
  <si>
    <t xml:space="preserve">Wissenschaftliche Hilfskräfte </t>
  </si>
  <si>
    <t>Professuren Teilzeit*</t>
  </si>
  <si>
    <t>Professuren befristet*</t>
  </si>
  <si>
    <t>Stimmberechtigte: alle ohne MTV</t>
  </si>
  <si>
    <t xml:space="preserve">Mitarbeitende in Technik und Verwaltung </t>
  </si>
  <si>
    <t>Mitarbeitende in Technik u. Verwaltung  Teilzeit*</t>
  </si>
  <si>
    <t>Mitarbeitende in Technik u. Verwaltung befristet*</t>
  </si>
  <si>
    <t>Abgeschlossene Promotionen</t>
  </si>
  <si>
    <t>Promovierende in Förderprogramm X</t>
  </si>
  <si>
    <t>Promovierende in Förderprogramm Y</t>
  </si>
  <si>
    <t>Mitarbeitende</t>
  </si>
  <si>
    <t>BA = Bachelor</t>
  </si>
  <si>
    <t>MA = Master</t>
  </si>
  <si>
    <t>Mitarb.</t>
  </si>
  <si>
    <t>GPG</t>
  </si>
  <si>
    <t>Gender Pay Gap</t>
  </si>
  <si>
    <t>Lehrkraft für besondere Aufgaben</t>
  </si>
  <si>
    <t>Studentische Hilfskraft</t>
  </si>
  <si>
    <t>Wissenschaftliche Hilfskraft</t>
  </si>
  <si>
    <t>Vollzeitäquivalente</t>
  </si>
  <si>
    <t xml:space="preserve">VZÄ </t>
  </si>
  <si>
    <t>FH</t>
  </si>
  <si>
    <t>HAW</t>
  </si>
  <si>
    <t>Fachhochschule</t>
  </si>
  <si>
    <t>Hochschule für angewandte Wissenschaften</t>
  </si>
  <si>
    <t xml:space="preserve">Excel Tool Gender Monitoring </t>
  </si>
  <si>
    <t>Herausgeberin</t>
  </si>
  <si>
    <t>Bundeskonferenz der Frauen- und Gleichstellungsbeauftragten an Hochschulen (bukof)</t>
  </si>
  <si>
    <t>Goßlerstraße 2-4</t>
  </si>
  <si>
    <t>14195 Berlin</t>
  </si>
  <si>
    <t xml:space="preserve">Inhaltsverzeichnis </t>
  </si>
  <si>
    <t>Kennzahlen:</t>
  </si>
  <si>
    <r>
      <t>Studierend</t>
    </r>
    <r>
      <rPr>
        <sz val="11"/>
        <rFont val="Arial"/>
        <family val="2"/>
      </rPr>
      <t>e</t>
    </r>
  </si>
  <si>
    <t>Hochschulpersonal</t>
  </si>
  <si>
    <t>Wissenschaftliche Qualifizierung</t>
  </si>
  <si>
    <t xml:space="preserve">Dieses Excel-Tool ist ein ergänzendes Arbeitsinstrument zur Publikation </t>
  </si>
  <si>
    <t>Nutzung des Tools</t>
  </si>
  <si>
    <t>im Leitfaden näher beschriebenen Kennzahlen für ein Gender Monitoring an FHs/HAWs.</t>
  </si>
  <si>
    <r>
      <t>„</t>
    </r>
    <r>
      <rPr>
        <i/>
        <sz val="11"/>
        <color rgb="FF000000"/>
        <rFont val="Arial"/>
        <family val="2"/>
      </rPr>
      <t>Gender Monitoring - Ein Leitfaden für Fachhochschulen und Hochschulen für angewandte Wissenschaften</t>
    </r>
    <r>
      <rPr>
        <sz val="11"/>
        <color rgb="FF000000"/>
        <rFont val="Arial"/>
        <family val="2"/>
      </rPr>
      <t>“.</t>
    </r>
  </si>
  <si>
    <t>Eine Auswertung von Daten im Zeitverlauf ist hier nicht vorgesehen.</t>
  </si>
  <si>
    <t xml:space="preserve">Es ermöglicht eine einfache Datenerfassung, Berechnung und Visualisierung der </t>
  </si>
  <si>
    <t xml:space="preserve">Der Leitfaden und das Excel Tool können unter https://bukof.de/veroeffentlichungen/ heruntergeladen werden.
</t>
  </si>
  <si>
    <t xml:space="preserve">Mit dem Excel-Tool kann der Ist-Zustand an einer FH/HAW ausgewertet werden. </t>
  </si>
  <si>
    <t>Die Tabellen und Grafiken sind für Berichte, Factsheets, Reports oder ähnliches nutzbar.</t>
  </si>
  <si>
    <t>"Gender Monitoring. Ein Leitfaden für Fachhochschulen und Hochschulen für angewandte Wissenschaften"</t>
  </si>
  <si>
    <t xml:space="preserve">Arbeitsinstrument zur Publikation </t>
  </si>
  <si>
    <t xml:space="preserve">                bevor Sie eigene Daten eingeben.</t>
  </si>
  <si>
    <t>divers</t>
  </si>
  <si>
    <t xml:space="preserve">Umweltingenieurwesen - nachhaltiger Siedlungsbau (B.Eng.) </t>
  </si>
  <si>
    <t>Bauingenieurwesen (B. Eng)</t>
  </si>
  <si>
    <t>Gebäudesystemtechnik: Energieeffiziente Wohn- und Gebäudetechnologie</t>
  </si>
  <si>
    <t>Wirtschaftsingenieurwesen</t>
  </si>
  <si>
    <t>Informatik (B.Sc.)</t>
  </si>
  <si>
    <t>Informatik dual (B.Sc.)</t>
  </si>
  <si>
    <t>Allgemeiner Maschinenbau (B.Eng)</t>
  </si>
  <si>
    <t>Kunststofftechnik (B.Eng)</t>
  </si>
  <si>
    <t>Mechatronik (B.Sc.)</t>
  </si>
  <si>
    <t>Summe MINT</t>
  </si>
  <si>
    <t>Angewandte Sozialwissenschaften (B.A.)</t>
  </si>
  <si>
    <t>Wirtschaftspsychologie (B.Sc.)</t>
  </si>
  <si>
    <t>Informationsrecht (LL.B.)</t>
  </si>
  <si>
    <t>Soziale Arbeit (B.A.)</t>
  </si>
  <si>
    <t>Soziale Arbeit Plus Migration und Globalisierung (B.A.)</t>
  </si>
  <si>
    <t>Soziale Arbeit: Generationenbeziehungen in einer alternden Gesellschaft (B.A.)</t>
  </si>
  <si>
    <t>Energiewirtschaft (B.Sc.)</t>
  </si>
  <si>
    <t>Betriebswirtschaftslehre (B.Sc.)</t>
  </si>
  <si>
    <t>Logistik-Management (B.Sc.)</t>
  </si>
  <si>
    <t>Public Management (B.Sc.)</t>
  </si>
  <si>
    <t>Bauingenieurwesen (M. Eng)</t>
  </si>
  <si>
    <t xml:space="preserve">Umweltingenieurwesen  (M.Eng.) </t>
  </si>
  <si>
    <t>Electrical Engineering and Information technology (M.Sc.)</t>
  </si>
  <si>
    <r>
      <t xml:space="preserve">FB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- Bauingenieurwesen</t>
    </r>
  </si>
  <si>
    <r>
      <t xml:space="preserve">FB </t>
    </r>
    <r>
      <rPr>
        <b/>
        <sz val="10"/>
        <color theme="1"/>
        <rFont val="Arial"/>
        <family val="2"/>
      </rPr>
      <t>EIT</t>
    </r>
    <r>
      <rPr>
        <sz val="10"/>
        <color theme="1"/>
        <rFont val="Arial"/>
        <family val="2"/>
      </rPr>
      <t xml:space="preserve"> - Elektrotechnik und Informationstechnik</t>
    </r>
  </si>
  <si>
    <r>
      <t xml:space="preserve">FB </t>
    </r>
    <r>
      <rPr>
        <b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- Informatik</t>
    </r>
  </si>
  <si>
    <r>
      <t xml:space="preserve">FB </t>
    </r>
    <r>
      <rPr>
        <b/>
        <sz val="10"/>
        <color theme="1"/>
        <rFont val="Arial"/>
        <family val="2"/>
      </rPr>
      <t>MK</t>
    </r>
    <r>
      <rPr>
        <sz val="10"/>
        <color theme="1"/>
        <rFont val="Arial"/>
        <family val="2"/>
      </rPr>
      <t xml:space="preserve"> - Maschinenbau und Kunststofftechnik</t>
    </r>
  </si>
  <si>
    <r>
      <t xml:space="preserve">FB </t>
    </r>
    <r>
      <rPr>
        <b/>
        <sz val="10"/>
        <color theme="1"/>
        <rFont val="Arial"/>
        <family val="2"/>
      </rPr>
      <t>GW</t>
    </r>
    <r>
      <rPr>
        <sz val="10"/>
        <color theme="1"/>
        <rFont val="Arial"/>
        <family val="2"/>
      </rPr>
      <t xml:space="preserve"> - Gesellschaftswissenschaften</t>
    </r>
  </si>
  <si>
    <r>
      <t xml:space="preserve">FB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- Soziale Arbeit</t>
    </r>
  </si>
  <si>
    <r>
      <t xml:space="preserve">FB </t>
    </r>
    <r>
      <rPr>
        <b/>
        <sz val="10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 - Wirtschaft</t>
    </r>
  </si>
  <si>
    <r>
      <t xml:space="preserve">FB </t>
    </r>
    <r>
      <rPr>
        <b/>
        <sz val="10"/>
        <color theme="1"/>
        <rFont val="Arial"/>
        <family val="2"/>
      </rPr>
      <t>EIT</t>
    </r>
    <r>
      <rPr>
        <sz val="10"/>
        <color theme="1"/>
        <rFont val="Arial"/>
        <family val="2"/>
      </rPr>
      <t xml:space="preserve"> - Elektrotechnik und Informationswissenschahft</t>
    </r>
  </si>
  <si>
    <t>Wirtschaftsingenieurwesen (M.Sc.)</t>
  </si>
  <si>
    <t>Elektrotechnik (Weiterbildungstudiengang) (M.Sc.)</t>
  </si>
  <si>
    <t>Zuverlässigkeitsingenieurswesen (Weiterbildungsstudiengang) (M. Eng)</t>
  </si>
  <si>
    <t>Informatik (M.Sc.)</t>
  </si>
  <si>
    <t>Informatik dual (M.Sc.)</t>
  </si>
  <si>
    <t>Kunststofftechnik (M.Eng)</t>
  </si>
  <si>
    <t>Mechatronik (M.Sc.)</t>
  </si>
  <si>
    <t>Automobilentwicklung (M.Sc.)</t>
  </si>
  <si>
    <t>Maschinenbau (M.Sc,)</t>
  </si>
  <si>
    <t>Internationales Lizenzrecht (LL.M.)</t>
  </si>
  <si>
    <t>Risk Assessment and Sustainability Management (M.Sc.)</t>
  </si>
  <si>
    <t>Soziale Arbeit (M.A.)</t>
  </si>
  <si>
    <t>Internationale BWL berufsbegleitend WB (M.Sc.)</t>
  </si>
  <si>
    <t>Betriebswirtschaftslehre (M.Sc.)</t>
  </si>
  <si>
    <t>Energiewirtschaft (M.Sc.)</t>
  </si>
  <si>
    <t>Internationale BWL dual (M.Sc.)</t>
  </si>
  <si>
    <t>Business Administration Weiterbildungsstudiengang (MBA)</t>
  </si>
  <si>
    <t>Fachbereich B - Bauingenieurwesen</t>
  </si>
  <si>
    <t>Fachbereich EIT - Elektro- und Informationstechnik</t>
  </si>
  <si>
    <t xml:space="preserve">Fachbereich I - Informatik </t>
  </si>
  <si>
    <t>Fachbereich MK - Maschinenbau und Kunststofftechnik</t>
  </si>
  <si>
    <t>Fachbereich S - Soziale Arbeit</t>
  </si>
  <si>
    <t>Fachbereich W - Wirtschaft</t>
  </si>
  <si>
    <t>FB B - Bauingenieurwesen - Bachelor</t>
  </si>
  <si>
    <t>FB B - Bauingenieurwesen - Master</t>
  </si>
  <si>
    <t>FB EIT - Elektro- und Informationstechnik - Bachelor</t>
  </si>
  <si>
    <t>FB EIT - Elektro- und Informationstechnik - Master</t>
  </si>
  <si>
    <t>FB I - Informatik - Bachelor</t>
  </si>
  <si>
    <t>FB I - Informatik - Master</t>
  </si>
  <si>
    <t>FB MK - Maschinenbau und Kunststofftechnik - Bachelor</t>
  </si>
  <si>
    <t>FB MK - Maschinenbau und Kunststofftechnik - Master</t>
  </si>
  <si>
    <t>FB GW - Gesellschaftswissenschaften - Bachelor</t>
  </si>
  <si>
    <t>FB GW - Gesellschaftswissenschaften - Master</t>
  </si>
  <si>
    <t>FB S - Soziale Arbeit - Bachelor</t>
  </si>
  <si>
    <t>FB S - Soziale Arbeit - Master</t>
  </si>
  <si>
    <t>FB W - Wirtschaft - Bachelor</t>
  </si>
  <si>
    <t>FB W - Wirtschaft - Master</t>
  </si>
  <si>
    <t>Fachbereich Maschinenbau und Kunststofftechnik</t>
  </si>
  <si>
    <t>Summe MINT Bereich</t>
  </si>
  <si>
    <t>Fachbereich EIT -  Elektro- und Informationstechnik</t>
  </si>
  <si>
    <t>Fachbereich I -  Informatik</t>
  </si>
  <si>
    <t>Fachbereich GW - Gesellschaftswissenschaften</t>
  </si>
  <si>
    <t>gesamt</t>
  </si>
  <si>
    <t>Fachbereich EIT - Elektrotechnik und Informationstechnik</t>
  </si>
  <si>
    <t>Fachbereich I - Informatik</t>
  </si>
  <si>
    <t>Summe MINT-Bereich</t>
  </si>
  <si>
    <t>FB B</t>
  </si>
  <si>
    <t>FB CuB</t>
  </si>
  <si>
    <t>FB EIT</t>
  </si>
  <si>
    <t>FB I</t>
  </si>
  <si>
    <t>FB MK</t>
  </si>
  <si>
    <t>FB GW</t>
  </si>
  <si>
    <t>FB S</t>
  </si>
  <si>
    <t>FB W</t>
  </si>
  <si>
    <t>Summe MINT- Bereich</t>
  </si>
  <si>
    <t xml:space="preserve">Fachbereich EIT - Elektrotechnik und Informationstechnik </t>
  </si>
  <si>
    <t>Studienkommission Fak.B</t>
  </si>
  <si>
    <t>Studienkommission Fak. EIT</t>
  </si>
  <si>
    <t>Studienkommission Fak. MK</t>
  </si>
  <si>
    <t>Studienkommission Fak. MN</t>
  </si>
  <si>
    <t>Studienkommission Fak. GW</t>
  </si>
  <si>
    <t>Studienkommission Fak. S</t>
  </si>
  <si>
    <t>Studienkommission Fak. W</t>
  </si>
  <si>
    <t>Prüfungsaussschuss Fak.B</t>
  </si>
  <si>
    <t>Prüfungsaussschuss Fak. EIT</t>
  </si>
  <si>
    <t>Prüfungsaussschuss Fak. I</t>
  </si>
  <si>
    <t>Prüfungsaussschuss Fak. MK</t>
  </si>
  <si>
    <t>Prüfungsaussschuss Fak. GW</t>
  </si>
  <si>
    <t>Prüfungsaussschuss Fak. S</t>
  </si>
  <si>
    <t>Prüfungsaussschuss Fak. W</t>
  </si>
  <si>
    <t>Fachbereich GW - Gesellschaftwissenschaften</t>
  </si>
  <si>
    <t>Elektrotechnik und Informationstechnik (B Eng)</t>
  </si>
  <si>
    <t>Summe aller Absolvent*innen</t>
  </si>
  <si>
    <t>Absolvent*innen BA SoSe 2018</t>
  </si>
  <si>
    <t>Studierende WS 17/18</t>
  </si>
  <si>
    <t>Erhebungsdatum: 15.11.2018</t>
  </si>
  <si>
    <r>
      <rPr>
        <u/>
        <sz val="11"/>
        <rFont val="Arial"/>
        <family val="2"/>
      </rPr>
      <t>Absolvent*innen in Regelstudienzeit</t>
    </r>
    <r>
      <rPr>
        <sz val="11"/>
        <rFont val="Arial"/>
        <family val="2"/>
      </rPr>
      <t xml:space="preserve"> je Fachbereich und Abschlussart </t>
    </r>
  </si>
  <si>
    <r>
      <t xml:space="preserve">Geschlechterverteilung nach </t>
    </r>
    <r>
      <rPr>
        <u/>
        <sz val="11"/>
        <color theme="1"/>
        <rFont val="Arial"/>
        <family val="2"/>
      </rPr>
      <t>Statusgruppen</t>
    </r>
    <r>
      <rPr>
        <sz val="11"/>
        <color theme="1"/>
        <rFont val="Arial"/>
        <family val="2"/>
      </rPr>
      <t xml:space="preserve"> </t>
    </r>
  </si>
  <si>
    <r>
      <rPr>
        <u/>
        <sz val="11"/>
        <color theme="1"/>
        <rFont val="Arial"/>
        <family val="2"/>
      </rPr>
      <t>Gender Pay Gap bei den Leistungsbezügen</t>
    </r>
    <r>
      <rPr>
        <sz val="11"/>
        <color theme="1"/>
        <rFont val="Arial"/>
        <family val="2"/>
      </rPr>
      <t xml:space="preserve"> in der W-Besoldung der Professor*innen</t>
    </r>
  </si>
  <si>
    <t xml:space="preserve">Zudem können Sie weitere Zeilen in die Tabellen einfügen. Um die Formeln zu übertragen, kopieren Sie eine obere Zeile </t>
  </si>
  <si>
    <t>an die neue Stelle hinein.</t>
  </si>
  <si>
    <t xml:space="preserve">                Kopieren Sie dazu ggf. eine Tabelle/Grafik, bzw. löschen Sie nicht benötigte Tabellen/Grafiken.</t>
  </si>
  <si>
    <r>
      <t>1.</t>
    </r>
    <r>
      <rPr>
        <sz val="7"/>
        <color rgb="FF000000"/>
        <rFont val="Arial"/>
        <family val="2"/>
      </rPr>
      <t xml:space="preserve">     </t>
    </r>
    <r>
      <rPr>
        <sz val="11"/>
        <color rgb="FF000000"/>
        <rFont val="Arial"/>
        <family val="2"/>
      </rPr>
      <t>Jede Kennzahl wird zu Beginn durch ein fiktives Beispiel illustriert. Bitte löschen Sie die fiktiven Daten (</t>
    </r>
    <r>
      <rPr>
        <u/>
        <sz val="11"/>
        <color rgb="FF000000"/>
        <rFont val="Arial"/>
        <family val="2"/>
      </rPr>
      <t>nur diejenigen in den grauen Eingabefeldern!</t>
    </r>
    <r>
      <rPr>
        <sz val="11"/>
        <color rgb="FF000000"/>
        <rFont val="Arial"/>
        <family val="2"/>
      </rPr>
      <t xml:space="preserve">), </t>
    </r>
  </si>
  <si>
    <t>Studierende mit Kindern</t>
  </si>
  <si>
    <t>Anzahl</t>
  </si>
  <si>
    <t>Studierende mit Pflegeverantwortung</t>
  </si>
  <si>
    <t xml:space="preserve">Berufungs- und Bleibeverhandlungen </t>
  </si>
  <si>
    <r>
      <t xml:space="preserve">Geschlechterverteilung bei den </t>
    </r>
    <r>
      <rPr>
        <u/>
        <sz val="11"/>
        <color theme="1"/>
        <rFont val="Arial"/>
        <family val="2"/>
      </rPr>
      <t>Promovierenden und abgeschlossenen Promotionen</t>
    </r>
    <r>
      <rPr>
        <sz val="11"/>
        <color theme="1"/>
        <rFont val="Arial"/>
        <family val="2"/>
      </rPr>
      <t xml:space="preserve"> nach Fachbereichen</t>
    </r>
  </si>
  <si>
    <r>
      <t xml:space="preserve">Geschlechterverteilung auf den </t>
    </r>
    <r>
      <rPr>
        <u/>
        <sz val="11"/>
        <color theme="1"/>
        <rFont val="Arial"/>
        <family val="2"/>
      </rPr>
      <t>wiss. Qualifizierungs- und Karrierestufen</t>
    </r>
    <r>
      <rPr>
        <sz val="11"/>
        <color theme="1"/>
        <rFont val="Arial"/>
        <family val="2"/>
      </rPr>
      <t xml:space="preserve"> nach Fachbereichen</t>
    </r>
  </si>
  <si>
    <r>
      <t xml:space="preserve">Geschlechterverteilung in den </t>
    </r>
    <r>
      <rPr>
        <u/>
        <sz val="11"/>
        <color theme="1"/>
        <rFont val="Arial"/>
        <family val="2"/>
      </rPr>
      <t>Führungsebenen</t>
    </r>
  </si>
  <si>
    <r>
      <t xml:space="preserve">Vergleich des Geschlechterverteilungs bei den </t>
    </r>
    <r>
      <rPr>
        <u/>
        <sz val="11"/>
        <color theme="1"/>
        <rFont val="Arial"/>
        <family val="2"/>
      </rPr>
      <t>Leitungen und Beschäftigten in der zentralen Hochschulverwaltung</t>
    </r>
  </si>
  <si>
    <r>
      <t xml:space="preserve">Geschlechterverteilung in der </t>
    </r>
    <r>
      <rPr>
        <u/>
        <sz val="11"/>
        <color theme="1"/>
        <rFont val="Arial"/>
        <family val="2"/>
      </rPr>
      <t>Leitung größerer Projekte</t>
    </r>
  </si>
  <si>
    <r>
      <t xml:space="preserve">Geschlechterverteilung in den </t>
    </r>
    <r>
      <rPr>
        <u/>
        <sz val="11"/>
        <color theme="1"/>
        <rFont val="Arial"/>
        <family val="2"/>
      </rPr>
      <t>zentralen Gremien</t>
    </r>
  </si>
  <si>
    <r>
      <t xml:space="preserve">Geschlechterverteilung in den </t>
    </r>
    <r>
      <rPr>
        <u/>
        <sz val="11"/>
        <color theme="1"/>
        <rFont val="Arial"/>
        <family val="2"/>
      </rPr>
      <t>Berufungskommissionen</t>
    </r>
  </si>
  <si>
    <t>6. Familiengerechte Hochschule</t>
  </si>
  <si>
    <r>
      <t xml:space="preserve">Überblick: </t>
    </r>
    <r>
      <rPr>
        <u/>
        <sz val="11"/>
        <color theme="1"/>
        <rFont val="Arial"/>
        <family val="2"/>
      </rPr>
      <t>Lehrbeauftragte</t>
    </r>
  </si>
  <si>
    <t>weiblich</t>
  </si>
  <si>
    <t>männlich</t>
  </si>
  <si>
    <t>Absolvent*innen MA SoSe 2018</t>
  </si>
  <si>
    <t>Fachbereich Bauingenieurwesen</t>
  </si>
  <si>
    <t>Fachbereich Elektro- und Informationstechnik</t>
  </si>
  <si>
    <t>Fachbereich Informatik</t>
  </si>
  <si>
    <t>Fachbereich Maschinenbau und Kunstofftechnik</t>
  </si>
  <si>
    <t>Summe MINT-Fachbereiche</t>
  </si>
  <si>
    <t>Fachbereich Gesellschaftswissenschaften</t>
  </si>
  <si>
    <t>Fachbereich Soziale Arbeit</t>
  </si>
  <si>
    <t>Fachbereich Wirtschaft</t>
  </si>
  <si>
    <t>WQ 1 Geschlechterverteilung bei den Promovierenden und abgeschlossenen Promotionen nach Fachbereichen</t>
  </si>
  <si>
    <t>Summe MINT-Bereich*</t>
  </si>
  <si>
    <t>Ansprechpersonen bei Fragen:</t>
  </si>
  <si>
    <t xml:space="preserve">Elisa Kiehl </t>
  </si>
  <si>
    <t>Referentin für Gleichstellung</t>
  </si>
  <si>
    <t>Hochschule für angewandte Wissenschaft und Kunst Hildesheim/Holzminden/Göttingen</t>
  </si>
  <si>
    <t xml:space="preserve">E-Mail: elisa.kiehl@hawk.de </t>
  </si>
  <si>
    <t>Jens Wissel</t>
  </si>
  <si>
    <t>Wissenschaftlicher Mitarbeiter im Gleichstellungsbüro</t>
  </si>
  <si>
    <t>Hochschule Darmstadt</t>
  </si>
  <si>
    <t>Telefon: 06151/16 30050</t>
  </si>
  <si>
    <t>Telefon: 05121/881 187</t>
  </si>
  <si>
    <t>E-Mail: jens.wissel@h-da.de</t>
  </si>
  <si>
    <t>* Hier sollte ein Durchschnittswert aller Fachbereiche angegeben werden.</t>
  </si>
  <si>
    <r>
      <t xml:space="preserve">Geschlechterverteilung auf den </t>
    </r>
    <r>
      <rPr>
        <u/>
        <sz val="11"/>
        <color theme="1"/>
        <rFont val="Arial"/>
        <family val="2"/>
      </rPr>
      <t>Stufen der Berufungsverfahren</t>
    </r>
    <r>
      <rPr>
        <sz val="11"/>
        <color theme="1"/>
        <rFont val="Arial"/>
        <family val="2"/>
      </rPr>
      <t xml:space="preserve"> für Professuren</t>
    </r>
  </si>
  <si>
    <r>
      <t>5.</t>
    </r>
    <r>
      <rPr>
        <sz val="7"/>
        <color rgb="FF000000"/>
        <rFont val="Arial"/>
        <family val="2"/>
      </rPr>
      <t xml:space="preserve">     </t>
    </r>
    <r>
      <rPr>
        <sz val="11"/>
        <color rgb="FF000000"/>
        <rFont val="Arial"/>
        <family val="2"/>
      </rPr>
      <t>Nach Erfassung der Daten rechnet das Tool automatisch die Prozentzahlen aus und erstellt die Grafiken.</t>
    </r>
  </si>
  <si>
    <r>
      <t>4.</t>
    </r>
    <r>
      <rPr>
        <b/>
        <sz val="7"/>
        <color rgb="FF000000"/>
        <rFont val="Arial"/>
        <family val="2"/>
      </rPr>
      <t xml:space="preserve">    </t>
    </r>
    <r>
      <rPr>
        <b/>
        <sz val="11"/>
        <color rgb="FF000000"/>
        <rFont val="Arial"/>
        <family val="2"/>
      </rPr>
      <t xml:space="preserve">Geben Sie Ihre eigenen Zahlen </t>
    </r>
    <r>
      <rPr>
        <b/>
        <u/>
        <sz val="11"/>
        <color rgb="FF000000"/>
        <rFont val="Arial"/>
        <family val="2"/>
      </rPr>
      <t>nur</t>
    </r>
    <r>
      <rPr>
        <b/>
        <sz val="11"/>
        <color rgb="FF000000"/>
        <rFont val="Arial"/>
        <family val="2"/>
      </rPr>
      <t xml:space="preserve"> in den grauen Eingabefeldern ein! </t>
    </r>
  </si>
  <si>
    <r>
      <t>2.</t>
    </r>
    <r>
      <rPr>
        <sz val="7"/>
        <color rgb="FF000000"/>
        <rFont val="Arial"/>
        <family val="2"/>
      </rPr>
      <t xml:space="preserve">    </t>
    </r>
    <r>
      <rPr>
        <sz val="11"/>
        <color rgb="FF000000"/>
        <rFont val="Arial"/>
        <family val="2"/>
      </rPr>
      <t>Passen Sie die Bezeichnungen von Fachbereichen, Studiengängen, Gremien etc. entsprechend denen Ihrer Fachhochschule / HAW an.</t>
    </r>
  </si>
  <si>
    <t>Kommission "Gleichstellung an Hochschulen für angewandte Wissenschaften und Fachhochschulen"</t>
  </si>
  <si>
    <t xml:space="preserve">Arbeitsgruppe "Gender Controlling" der bukof-Kommission "Gleichstellung an Hochschulen für angewandte Wissenschaften und Fachhochschulen" </t>
  </si>
  <si>
    <t>S 1</t>
  </si>
  <si>
    <t>S 2</t>
  </si>
  <si>
    <t>S 3</t>
  </si>
  <si>
    <t>S 4</t>
  </si>
  <si>
    <t>HP 1</t>
  </si>
  <si>
    <t>HP 2</t>
  </si>
  <si>
    <t>HP 3</t>
  </si>
  <si>
    <t>HP 4</t>
  </si>
  <si>
    <t>HP 5</t>
  </si>
  <si>
    <t>HP 6</t>
  </si>
  <si>
    <t>HP 7</t>
  </si>
  <si>
    <t>HP 8</t>
  </si>
  <si>
    <t>HP 9</t>
  </si>
  <si>
    <t>HP 10</t>
  </si>
  <si>
    <t>HP 11</t>
  </si>
  <si>
    <t>WQ 1</t>
  </si>
  <si>
    <t>WQ 2</t>
  </si>
  <si>
    <t>LG 1</t>
  </si>
  <si>
    <t>LG 2</t>
  </si>
  <si>
    <t>LG 3</t>
  </si>
  <si>
    <t>LG 4</t>
  </si>
  <si>
    <t>LG 5</t>
  </si>
  <si>
    <t>LG 6</t>
  </si>
  <si>
    <t>LG 7</t>
  </si>
  <si>
    <r>
      <t xml:space="preserve">Geschlechterverteilung bei den Studierenden nach </t>
    </r>
    <r>
      <rPr>
        <u/>
        <sz val="11"/>
        <color theme="1"/>
        <rFont val="Arial"/>
        <family val="2"/>
      </rPr>
      <t>Studiengang</t>
    </r>
    <r>
      <rPr>
        <sz val="11"/>
        <color theme="1"/>
        <rFont val="Arial"/>
        <family val="2"/>
      </rPr>
      <t xml:space="preserve"> und Abschlussart</t>
    </r>
  </si>
  <si>
    <r>
      <t xml:space="preserve">Geschlechterverteilung bei den Studierenden nach </t>
    </r>
    <r>
      <rPr>
        <u/>
        <sz val="11"/>
        <color theme="1"/>
        <rFont val="Arial"/>
        <family val="2"/>
      </rPr>
      <t>Fachbereich</t>
    </r>
    <r>
      <rPr>
        <sz val="11"/>
        <color theme="1"/>
        <rFont val="Arial"/>
        <family val="2"/>
      </rPr>
      <t xml:space="preserve"> und Abschlusart</t>
    </r>
  </si>
  <si>
    <r>
      <t xml:space="preserve">Geschlechterverteilung während des </t>
    </r>
    <r>
      <rPr>
        <u/>
        <sz val="11"/>
        <rFont val="Arial"/>
        <family val="2"/>
      </rPr>
      <t>Studienverlaufs</t>
    </r>
    <r>
      <rPr>
        <sz val="11"/>
        <rFont val="Arial"/>
        <family val="2"/>
      </rPr>
      <t xml:space="preserve"> nach Fachbereich und Abschlussart </t>
    </r>
  </si>
  <si>
    <t>FG 1</t>
  </si>
  <si>
    <t>Vereinbarkeit von Familie und Studium</t>
  </si>
  <si>
    <t>w</t>
  </si>
  <si>
    <t>m</t>
  </si>
  <si>
    <t>d</t>
  </si>
  <si>
    <t>S 1 Geschlechterverteilung bei den Studierenden nach Studiengang und Abschlussart</t>
  </si>
  <si>
    <t>FG 1 Vereinbarkeit von Studium und Familie</t>
  </si>
  <si>
    <t>F 1 Budget für Gleichstellung</t>
  </si>
  <si>
    <t>LG 6 Geschlechterverteilung in den Berufungskommissionen</t>
  </si>
  <si>
    <t>LG 4 Geschlechterverteilung in den zentralen Gremien</t>
  </si>
  <si>
    <t>LG 3 Geschlechterverteilung in der Leitung größerer Projekte</t>
  </si>
  <si>
    <t>LG 2 Vergleich der Geschlechterverteilungen bei den Leitungen und Beschäftigten in der zentralen Hochschulverwaltung</t>
  </si>
  <si>
    <t>LG 1 Geschlechterverteilung in den Führungsebenen</t>
  </si>
  <si>
    <t>HP 11 Administratives und technisches Personal</t>
  </si>
  <si>
    <t>HP 10 Studentische und wissenschaftliche Hilfkräfte</t>
  </si>
  <si>
    <t>HP 9 Wissenschaftliche Mitarbeitende</t>
  </si>
  <si>
    <t>HP 8 Überblick Lehrbeauftragte</t>
  </si>
  <si>
    <t xml:space="preserve">HP 5 Gender Pay Gap bei den Leistungsbezügen in der W-Besoldung der Professorinnen und Professoren </t>
  </si>
  <si>
    <t>HP 4 Überblick Professuren</t>
  </si>
  <si>
    <t>HP 2 Teilzeitquote nach Statusgruppen</t>
  </si>
  <si>
    <t>HP 1 Geschlechterverteilung nach Statusgruppen</t>
  </si>
  <si>
    <t>S 4 Absolvent*innen in Regelstudienzeit je Fachbereich und Abschlussart </t>
  </si>
  <si>
    <t>S 3 Geschlechterverteilung während des Studienverlaufs nach Fachbereich und Abschlussart</t>
  </si>
  <si>
    <t xml:space="preserve">S 2 Geschlechterverteilung bei den Studierenden nach Fachbereich und Abschlussart </t>
  </si>
  <si>
    <t>w in TZ</t>
  </si>
  <si>
    <t>w befristet</t>
  </si>
  <si>
    <t>m in TZ</t>
  </si>
  <si>
    <t>m befristet</t>
  </si>
  <si>
    <t>d befristet</t>
  </si>
  <si>
    <t>d in TZ</t>
  </si>
  <si>
    <t>w %</t>
  </si>
  <si>
    <t>m %</t>
  </si>
  <si>
    <t>d %</t>
  </si>
  <si>
    <t>d TZ %</t>
  </si>
  <si>
    <t>d befristet %</t>
  </si>
  <si>
    <t>w befristet %</t>
  </si>
  <si>
    <t>m befristet %</t>
  </si>
  <si>
    <t>k. Eintag befristet %</t>
  </si>
  <si>
    <t>ges</t>
  </si>
  <si>
    <t>ges MINT-Bereich</t>
  </si>
  <si>
    <t>ges BA / MA</t>
  </si>
  <si>
    <t>ges MINT-Bereich - Bachelor</t>
  </si>
  <si>
    <t>ges MINT-Bereich - Master</t>
  </si>
  <si>
    <t>ges ≠ MINT BA / MA</t>
  </si>
  <si>
    <t>ges BA</t>
  </si>
  <si>
    <t>ges MA</t>
  </si>
  <si>
    <t xml:space="preserve">ges Budget 
pro Jahr </t>
  </si>
  <si>
    <t>w%</t>
  </si>
  <si>
    <t>w TZ %</t>
  </si>
  <si>
    <t>w Befristet %</t>
  </si>
  <si>
    <t>m TZ %</t>
  </si>
  <si>
    <t xml:space="preserve">Erhebungsdatum Erstsemesterstudierende BA: </t>
  </si>
  <si>
    <t xml:space="preserve">Erhebungsdatum Erstsemesterstudierende MA: </t>
  </si>
  <si>
    <t>VZ</t>
  </si>
  <si>
    <t>Vollzeit</t>
  </si>
  <si>
    <t>Hochschule ges Bachelor</t>
  </si>
  <si>
    <t>Hochschule ges Master</t>
  </si>
  <si>
    <t>Absolvent*innen ges</t>
  </si>
  <si>
    <t>1-Verhältnis gesges</t>
  </si>
  <si>
    <t>Hochschule ges</t>
  </si>
  <si>
    <t>w ges</t>
  </si>
  <si>
    <t>m ges</t>
  </si>
  <si>
    <t>d ges</t>
  </si>
  <si>
    <t>k.  Eintrag ges</t>
  </si>
  <si>
    <t>Professuren ges</t>
  </si>
  <si>
    <t>* Bei den geswerten sollte ein Durchschnittswertangegeben werden.</t>
  </si>
  <si>
    <t>Hochschule ges*</t>
  </si>
  <si>
    <t>Promovierende ges</t>
  </si>
  <si>
    <t>Senatskommissionen ges</t>
  </si>
  <si>
    <t>Studienkommissionen ges</t>
  </si>
  <si>
    <t>Prüfungsaussschüsse ges</t>
  </si>
  <si>
    <t>Stimmberechtigte ges</t>
  </si>
  <si>
    <t>Finanzvolumen Hochschule ges</t>
  </si>
  <si>
    <t>% von Studierende ges</t>
  </si>
  <si>
    <t>Studierende ges</t>
  </si>
  <si>
    <r>
      <rPr>
        <u/>
        <sz val="11"/>
        <color theme="1"/>
        <rFont val="Calibri"/>
        <family val="2"/>
        <scheme val="minor"/>
      </rPr>
      <t xml:space="preserve">Hinweis: 
</t>
    </r>
    <r>
      <rPr>
        <sz val="11"/>
        <color theme="1"/>
        <rFont val="Calibri"/>
        <family val="2"/>
        <scheme val="minor"/>
      </rPr>
      <t>Aus Datenschutzgründen sollte eine Auswertung eines jeden Werts erst ab ca. 5 Personen erfolgen.</t>
    </r>
    <r>
      <rPr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Sollten bedingt durch eine geringe Größe einzelner Fachbereiche Rückschlüsse auf einzelne Personen möglich sein, können alternativ Fachbereiche zu Clustern zusammenzufassen. Zum Beispiel: Geisteswissenschaften; Rechts-, Wirtschafts-, Sozialwissenschaften; Mathematik u. Naturwissenschaften; Ingenieurwissenschaften; Kunstwissenschaften; etc.
</t>
    </r>
  </si>
  <si>
    <t>Fachbereichsrat B</t>
  </si>
  <si>
    <t>Fachbereichsrat EIT</t>
  </si>
  <si>
    <t>Fachbereichsrat I</t>
  </si>
  <si>
    <t>Fachbereichsrat MK</t>
  </si>
  <si>
    <t>Fachbereichsrat GW</t>
  </si>
  <si>
    <t>Fachbereichsrat S</t>
  </si>
  <si>
    <t>Fachbereichsrat W</t>
  </si>
  <si>
    <t>Fachbereichsräte ges</t>
  </si>
  <si>
    <t>Geschlechterverteilung in den Gremien des Fachbereichse</t>
  </si>
  <si>
    <t>3.   Ändern Sie die Anzahl des Fachbereichse, Studiengänge etc. entsprechend Ihrer Fachhochschule /HAW.</t>
  </si>
  <si>
    <t>WQ 2 Geschlechterverteilung auf den wiss. Qualifizierungs- und Karrierestufen nach Fachbereich</t>
  </si>
  <si>
    <t>LG 5 Geschlechterverteilung in den Gremien des Fachbereiche</t>
  </si>
  <si>
    <t>HP 3 Befristungsquote nach Statusgruppen</t>
  </si>
  <si>
    <t>HP 6 Geschlechterverteilung auf den Stufen der Berufungsverfahren für Professuren</t>
  </si>
  <si>
    <t>HP 7 Überblick Lehrkräfte für besondere Aufgaben</t>
  </si>
  <si>
    <t>Datentabellen</t>
  </si>
  <si>
    <t>Gremium</t>
  </si>
  <si>
    <t>Leitungspositionen und Gremien</t>
  </si>
  <si>
    <t>Erstsemesterstudierende WS 2015/16</t>
  </si>
  <si>
    <t>Erstsemesterstudierende WS 2016/17</t>
  </si>
  <si>
    <t>keine Angabe</t>
  </si>
  <si>
    <t>k. A.</t>
  </si>
  <si>
    <t>k. A. %</t>
  </si>
  <si>
    <t>k. A.%</t>
  </si>
  <si>
    <t xml:space="preserve">k. A. </t>
  </si>
  <si>
    <t>Hinweis: Je nachdem, welche Aussage im Vordergrund stehen soll, können Datenreihen (w %, m%, d %, k. A. %) in den Grafiken ausgeblendet werden.</t>
  </si>
  <si>
    <t>(Rechtsklick auf Grafik--&gt; Daten auswählen--&gt;Häkchen bei w%, m%, d % oder k. A. % setzen oder Häkchen abwählen.)</t>
  </si>
  <si>
    <t>k. A. in TZ</t>
  </si>
  <si>
    <t>k. A. ges</t>
  </si>
  <si>
    <t>k. A. TZ %</t>
  </si>
  <si>
    <t>k. A. befristet</t>
  </si>
  <si>
    <t>k. A. befr. %</t>
  </si>
  <si>
    <t xml:space="preserve">* Anteil w/m/d/k. A. wiss. Mitarb. in Teilzeit an allen w/m/d/k. A. wiss. Mitarb. des Fachbereichs
</t>
  </si>
  <si>
    <t>* Anteil w/m/d/k. A. befristete wiss. Mitarb. an allen w/m/d/k. A. wiss. Mitarb. des Fachbereichs</t>
  </si>
  <si>
    <t>* Anteil w/m/d/k. A. MTV in Teilzeit an allen 
w/m/d/k. A. MTV des Fachbereichs</t>
  </si>
  <si>
    <t>* Anteil w/m/d/k. A. befristet beschäftigte MTV an allen w/m/d/k. A.  MTV des Fachbereichs</t>
  </si>
  <si>
    <t>* Anteil w/m/d/k.A. Professuren in Teilzeit an allen w bzw. m/d/k.A. Professuren des Fachbereichs</t>
  </si>
  <si>
    <t>* Anteil w/m/d/k.A. befristet beschäftigte Professuren an allen w/ m/d/.k.A. Professuren des Fachbereichs</t>
  </si>
  <si>
    <t>* Anteil w/m/d/k.A. LfbA in Teilzeit an allen w bzw. m(d/k.A. LfbA des Fachbereichs</t>
  </si>
  <si>
    <t>* Anteil w/m/d/k.A. befristeten LfbA an allen w bzw. m/d/k.A. LfbA des Fachbereichs</t>
  </si>
  <si>
    <t xml:space="preserve"> Mitglieder Präsidium </t>
  </si>
  <si>
    <t>Vizepräsident*innen</t>
  </si>
  <si>
    <t>LG 7 Geschlechterverteilungen in den Gremien und Partizipationsquoten der Statusgruppen</t>
  </si>
  <si>
    <t>Gremienmitglieder</t>
  </si>
  <si>
    <t>Gesamtanzahl</t>
  </si>
  <si>
    <t xml:space="preserve">Partizipationsquote* </t>
  </si>
  <si>
    <t>* Berechnung: jeweils pro Geschlecht bzw. Personenstand: Anzahl Gremienmitglieder w, m, d bzw. k.A. geteilt durch Gesamtanzahl w, m, d bzw. k.A.</t>
  </si>
  <si>
    <r>
      <t xml:space="preserve">Geschlechterverteilungen in den </t>
    </r>
    <r>
      <rPr>
        <u/>
        <sz val="11"/>
        <color theme="1"/>
        <rFont val="Arial"/>
        <family val="2"/>
      </rPr>
      <t>Gremien und Partizipationsquoten</t>
    </r>
    <r>
      <rPr>
        <sz val="11"/>
        <color theme="1"/>
        <rFont val="Arial"/>
        <family val="2"/>
      </rPr>
      <t xml:space="preserve"> der Statusgruppen</t>
    </r>
  </si>
  <si>
    <t>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</si>
</sst>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#,##0_ ;\-#,##0\ "/>
    <numFmt numFmtId="167" formatCode="_-* #,##0.0\ &quot;€&quot;_-;\-* #,##0.0\ &quot;€&quot;_-;_-* &quot;-&quot;??\ &quot;€&quot;_-;_-@_-"/>
    <numFmt numFmtId="168" formatCode="0.0%"/>
    <numFmt numFmtId="169" formatCode="#,##0.0\ &quot;€&quot;;\-#,##0.0\ &quot;€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4"/>
      <color rgb="FF000000"/>
      <name val="Arial"/>
      <family val="2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00000"/>
      <name val="Arial"/>
      <family val="2"/>
    </font>
    <font>
      <sz val="7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511">
    <xf numFmtId="0" fontId="0" fillId="0" borderId="0" xfId="0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16" fillId="0" borderId="0" xfId="0" applyFont="1"/>
    <xf numFmtId="0" fontId="20" fillId="0" borderId="0" xfId="0" applyFont="1"/>
    <xf numFmtId="0" fontId="14" fillId="0" borderId="10" xfId="0" applyFont="1" applyBorder="1"/>
    <xf numFmtId="0" fontId="14" fillId="0" borderId="0" xfId="0" applyFont="1" applyBorder="1"/>
    <xf numFmtId="0" fontId="14" fillId="0" borderId="1" xfId="0" applyFont="1" applyBorder="1"/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1" fillId="0" borderId="0" xfId="0" applyFont="1"/>
    <xf numFmtId="0" fontId="21" fillId="0" borderId="2" xfId="0" applyFont="1" applyBorder="1" applyAlignment="1">
      <alignment vertical="center"/>
    </xf>
    <xf numFmtId="0" fontId="2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22" fillId="2" borderId="0" xfId="0" applyFont="1" applyFill="1"/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0" fontId="14" fillId="3" borderId="0" xfId="0" applyFont="1" applyFill="1"/>
    <xf numFmtId="0" fontId="14" fillId="3" borderId="0" xfId="0" applyFont="1" applyFill="1" applyBorder="1"/>
    <xf numFmtId="0" fontId="10" fillId="3" borderId="0" xfId="0" applyFont="1" applyFill="1"/>
    <xf numFmtId="3" fontId="14" fillId="3" borderId="1" xfId="0" applyNumberFormat="1" applyFont="1" applyFill="1" applyBorder="1" applyAlignment="1">
      <alignment vertical="center"/>
    </xf>
    <xf numFmtId="0" fontId="22" fillId="0" borderId="0" xfId="0" applyFont="1"/>
    <xf numFmtId="3" fontId="21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0" fontId="19" fillId="0" borderId="0" xfId="0" applyFont="1" applyBorder="1"/>
    <xf numFmtId="0" fontId="17" fillId="0" borderId="0" xfId="0" applyFont="1" applyBorder="1"/>
    <xf numFmtId="0" fontId="17" fillId="0" borderId="0" xfId="0" applyFont="1" applyAlignment="1"/>
    <xf numFmtId="0" fontId="11" fillId="0" borderId="0" xfId="0" applyFont="1"/>
    <xf numFmtId="3" fontId="21" fillId="0" borderId="0" xfId="0" applyNumberFormat="1" applyFont="1" applyBorder="1" applyAlignment="1">
      <alignment horizontal="right" vertical="center"/>
    </xf>
    <xf numFmtId="1" fontId="21" fillId="0" borderId="0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2" fillId="0" borderId="0" xfId="0" applyFont="1" applyAlignment="1"/>
    <xf numFmtId="0" fontId="23" fillId="0" borderId="0" xfId="0" applyFont="1" applyBorder="1"/>
    <xf numFmtId="0" fontId="22" fillId="0" borderId="0" xfId="0" applyFont="1" applyBorder="1"/>
    <xf numFmtId="0" fontId="23" fillId="0" borderId="0" xfId="0" applyFont="1"/>
    <xf numFmtId="0" fontId="17" fillId="0" borderId="0" xfId="0" applyNumberFormat="1" applyFont="1"/>
    <xf numFmtId="0" fontId="0" fillId="2" borderId="0" xfId="0" applyFill="1"/>
    <xf numFmtId="0" fontId="13" fillId="0" borderId="0" xfId="0" applyFont="1"/>
    <xf numFmtId="0" fontId="15" fillId="0" borderId="0" xfId="0" applyFont="1"/>
    <xf numFmtId="0" fontId="24" fillId="0" borderId="0" xfId="0" applyFont="1" applyBorder="1"/>
    <xf numFmtId="0" fontId="25" fillId="0" borderId="0" xfId="0" applyFont="1" applyBorder="1"/>
    <xf numFmtId="49" fontId="17" fillId="0" borderId="0" xfId="0" applyNumberFormat="1" applyFont="1" applyBorder="1"/>
    <xf numFmtId="0" fontId="24" fillId="0" borderId="0" xfId="0" applyFont="1" applyBorder="1" applyAlignment="1"/>
    <xf numFmtId="165" fontId="21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0" xfId="0" applyNumberFormat="1" applyFont="1"/>
    <xf numFmtId="49" fontId="22" fillId="0" borderId="0" xfId="0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14" fillId="0" borderId="3" xfId="0" applyFont="1" applyBorder="1"/>
    <xf numFmtId="3" fontId="14" fillId="0" borderId="5" xfId="0" applyNumberFormat="1" applyFont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3" borderId="0" xfId="0" applyFont="1" applyFill="1"/>
    <xf numFmtId="0" fontId="0" fillId="0" borderId="0" xfId="0" applyAlignment="1">
      <alignment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14" fillId="4" borderId="0" xfId="0" applyFont="1" applyFill="1"/>
    <xf numFmtId="167" fontId="14" fillId="3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21" fillId="0" borderId="1" xfId="1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49" fontId="5" fillId="0" borderId="0" xfId="0" applyNumberFormat="1" applyFont="1"/>
    <xf numFmtId="0" fontId="5" fillId="0" borderId="0" xfId="0" applyFont="1" applyAlignment="1"/>
    <xf numFmtId="49" fontId="5" fillId="0" borderId="0" xfId="0" applyNumberFormat="1" applyFont="1" applyAlignment="1"/>
    <xf numFmtId="0" fontId="5" fillId="0" borderId="0" xfId="0" applyFont="1"/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0" borderId="0" xfId="0" applyFont="1" applyBorder="1"/>
    <xf numFmtId="0" fontId="7" fillId="4" borderId="0" xfId="0" applyFont="1" applyFill="1"/>
    <xf numFmtId="3" fontId="7" fillId="3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/>
    <xf numFmtId="3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168" fontId="14" fillId="0" borderId="1" xfId="2" applyNumberFormat="1" applyFont="1" applyFill="1" applyBorder="1" applyAlignment="1">
      <alignment horizontal="right"/>
    </xf>
    <xf numFmtId="0" fontId="4" fillId="0" borderId="0" xfId="0" applyFont="1"/>
    <xf numFmtId="0" fontId="7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30" fillId="0" borderId="0" xfId="0" applyFont="1"/>
    <xf numFmtId="0" fontId="7" fillId="0" borderId="0" xfId="0" applyFont="1" applyFill="1" applyBorder="1" applyAlignment="1">
      <alignment horizontal="left" vertical="center"/>
    </xf>
    <xf numFmtId="0" fontId="3" fillId="0" borderId="0" xfId="0" applyFont="1"/>
    <xf numFmtId="0" fontId="7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49" fontId="13" fillId="4" borderId="0" xfId="0" applyNumberFormat="1" applyFont="1" applyFill="1"/>
    <xf numFmtId="0" fontId="31" fillId="4" borderId="0" xfId="0" applyFont="1" applyFill="1"/>
    <xf numFmtId="0" fontId="12" fillId="4" borderId="0" xfId="0" applyFont="1" applyFill="1"/>
    <xf numFmtId="49" fontId="12" fillId="4" borderId="0" xfId="0" applyNumberFormat="1" applyFont="1" applyFill="1"/>
    <xf numFmtId="17" fontId="23" fillId="0" borderId="0" xfId="0" applyNumberFormat="1" applyFont="1" applyBorder="1"/>
    <xf numFmtId="0" fontId="32" fillId="0" borderId="0" xfId="0" applyFont="1" applyAlignment="1">
      <alignment vertical="center"/>
    </xf>
    <xf numFmtId="0" fontId="12" fillId="0" borderId="0" xfId="0" applyFont="1" applyBorder="1"/>
    <xf numFmtId="0" fontId="2" fillId="0" borderId="0" xfId="0" applyFont="1"/>
    <xf numFmtId="0" fontId="2" fillId="2" borderId="0" xfId="0" applyFont="1" applyFill="1"/>
    <xf numFmtId="49" fontId="12" fillId="2" borderId="0" xfId="0" applyNumberFormat="1" applyFont="1" applyFill="1"/>
    <xf numFmtId="49" fontId="18" fillId="0" borderId="0" xfId="0" applyNumberFormat="1" applyFont="1"/>
    <xf numFmtId="49" fontId="18" fillId="0" borderId="0" xfId="0" applyNumberFormat="1" applyFont="1" applyAlignment="1"/>
    <xf numFmtId="49" fontId="0" fillId="0" borderId="0" xfId="0" applyNumberFormat="1" applyBorder="1"/>
    <xf numFmtId="49" fontId="34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49" fontId="2" fillId="0" borderId="0" xfId="0" applyNumberFormat="1" applyFont="1" applyBorder="1"/>
    <xf numFmtId="49" fontId="35" fillId="0" borderId="0" xfId="0" applyNumberFormat="1" applyFont="1" applyBorder="1" applyAlignment="1">
      <alignment horizontal="left" vertical="center" indent="8"/>
    </xf>
    <xf numFmtId="49" fontId="35" fillId="0" borderId="0" xfId="0" applyNumberFormat="1" applyFont="1" applyBorder="1" applyAlignment="1">
      <alignment horizontal="left" vertical="center" indent="5"/>
    </xf>
    <xf numFmtId="49" fontId="22" fillId="0" borderId="0" xfId="0" applyNumberFormat="1" applyFont="1" applyBorder="1"/>
    <xf numFmtId="49" fontId="23" fillId="0" borderId="0" xfId="0" applyNumberFormat="1" applyFont="1"/>
    <xf numFmtId="49" fontId="19" fillId="4" borderId="0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14" fillId="4" borderId="1" xfId="0" applyNumberFormat="1" applyFont="1" applyFill="1" applyBorder="1" applyAlignment="1">
      <alignment vertical="center"/>
    </xf>
    <xf numFmtId="168" fontId="14" fillId="4" borderId="1" xfId="2" applyNumberFormat="1" applyFont="1" applyFill="1" applyBorder="1" applyAlignment="1">
      <alignment horizontal="right" vertical="center"/>
    </xf>
    <xf numFmtId="3" fontId="14" fillId="0" borderId="11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168" fontId="14" fillId="0" borderId="1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8" fontId="1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8" fontId="1" fillId="0" borderId="11" xfId="0" applyNumberFormat="1" applyFont="1" applyBorder="1" applyAlignment="1">
      <alignment vertical="center"/>
    </xf>
    <xf numFmtId="0" fontId="1" fillId="0" borderId="0" xfId="0" applyFont="1"/>
    <xf numFmtId="3" fontId="1" fillId="0" borderId="5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center" vertical="center"/>
    </xf>
    <xf numFmtId="168" fontId="14" fillId="4" borderId="5" xfId="2" applyNumberFormat="1" applyFont="1" applyFill="1" applyBorder="1" applyAlignment="1">
      <alignment horizontal="right" vertical="center"/>
    </xf>
    <xf numFmtId="9" fontId="14" fillId="0" borderId="1" xfId="2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9" fontId="7" fillId="0" borderId="1" xfId="2" applyFont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3" fontId="1" fillId="6" borderId="11" xfId="0" applyNumberFormat="1" applyFont="1" applyFill="1" applyBorder="1" applyAlignment="1">
      <alignment vertical="center"/>
    </xf>
    <xf numFmtId="3" fontId="1" fillId="6" borderId="5" xfId="0" applyNumberFormat="1" applyFont="1" applyFill="1" applyBorder="1" applyAlignment="1">
      <alignment vertical="center"/>
    </xf>
    <xf numFmtId="3" fontId="14" fillId="6" borderId="1" xfId="0" applyNumberFormat="1" applyFont="1" applyFill="1" applyBorder="1" applyAlignment="1">
      <alignment vertical="center"/>
    </xf>
    <xf numFmtId="3" fontId="14" fillId="6" borderId="11" xfId="0" applyNumberFormat="1" applyFont="1" applyFill="1" applyBorder="1" applyAlignment="1">
      <alignment vertical="center"/>
    </xf>
    <xf numFmtId="3" fontId="14" fillId="6" borderId="5" xfId="0" applyNumberFormat="1" applyFont="1" applyFill="1" applyBorder="1" applyAlignment="1">
      <alignment vertical="center"/>
    </xf>
    <xf numFmtId="3" fontId="14" fillId="6" borderId="1" xfId="0" applyNumberFormat="1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3" fontId="21" fillId="6" borderId="5" xfId="0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4" fillId="6" borderId="4" xfId="0" applyNumberFormat="1" applyFont="1" applyFill="1" applyBorder="1" applyAlignment="1">
      <alignment horizontal="center" vertical="center"/>
    </xf>
    <xf numFmtId="3" fontId="14" fillId="6" borderId="31" xfId="0" applyNumberFormat="1" applyFont="1" applyFill="1" applyBorder="1" applyAlignment="1">
      <alignment horizontal="center" vertical="center"/>
    </xf>
    <xf numFmtId="3" fontId="21" fillId="6" borderId="31" xfId="0" applyNumberFormat="1" applyFont="1" applyFill="1" applyBorder="1" applyAlignment="1">
      <alignment horizontal="center" vertical="center"/>
    </xf>
    <xf numFmtId="3" fontId="21" fillId="6" borderId="32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vertical="center"/>
    </xf>
    <xf numFmtId="9" fontId="7" fillId="0" borderId="0" xfId="2" applyFont="1" applyBorder="1" applyAlignment="1">
      <alignment vertical="center"/>
    </xf>
    <xf numFmtId="0" fontId="20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2" fillId="2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16" fillId="0" borderId="1" xfId="0" applyFont="1" applyBorder="1" applyAlignment="1">
      <alignment wrapText="1"/>
    </xf>
    <xf numFmtId="0" fontId="7" fillId="6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5" fontId="14" fillId="0" borderId="5" xfId="0" applyNumberFormat="1" applyFont="1" applyBorder="1" applyAlignment="1">
      <alignment vertical="center"/>
    </xf>
    <xf numFmtId="0" fontId="21" fillId="5" borderId="3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9" fontId="14" fillId="0" borderId="5" xfId="2" applyFont="1" applyBorder="1" applyAlignment="1">
      <alignment vertical="center"/>
    </xf>
    <xf numFmtId="9" fontId="14" fillId="5" borderId="17" xfId="2" applyFont="1" applyFill="1" applyBorder="1" applyAlignment="1">
      <alignment vertical="center"/>
    </xf>
    <xf numFmtId="9" fontId="0" fillId="5" borderId="17" xfId="2" applyFont="1" applyFill="1" applyBorder="1"/>
    <xf numFmtId="9" fontId="14" fillId="0" borderId="11" xfId="2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169" fontId="21" fillId="0" borderId="1" xfId="1" applyNumberFormat="1" applyFont="1" applyBorder="1" applyAlignment="1">
      <alignment vertical="center"/>
    </xf>
    <xf numFmtId="0" fontId="7" fillId="6" borderId="1" xfId="0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 wrapText="1"/>
    </xf>
    <xf numFmtId="3" fontId="14" fillId="6" borderId="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wrapText="1"/>
    </xf>
    <xf numFmtId="9" fontId="14" fillId="0" borderId="0" xfId="2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3" fontId="14" fillId="3" borderId="36" xfId="0" applyNumberFormat="1" applyFont="1" applyFill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168" fontId="14" fillId="4" borderId="36" xfId="2" applyNumberFormat="1" applyFont="1" applyFill="1" applyBorder="1" applyAlignment="1">
      <alignment horizontal="right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168" fontId="14" fillId="4" borderId="26" xfId="2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14" fontId="7" fillId="3" borderId="0" xfId="0" applyNumberFormat="1" applyFont="1" applyFill="1"/>
    <xf numFmtId="14" fontId="14" fillId="3" borderId="0" xfId="0" applyNumberFormat="1" applyFont="1" applyFill="1"/>
    <xf numFmtId="0" fontId="7" fillId="0" borderId="4" xfId="0" applyFont="1" applyBorder="1" applyAlignment="1">
      <alignment horizontal="left" vertical="center" wrapText="1"/>
    </xf>
    <xf numFmtId="0" fontId="1" fillId="0" borderId="0" xfId="0" applyFont="1" applyAlignment="1"/>
    <xf numFmtId="49" fontId="1" fillId="0" borderId="0" xfId="0" applyNumberFormat="1" applyFont="1" applyBorder="1"/>
    <xf numFmtId="168" fontId="14" fillId="0" borderId="1" xfId="2" applyNumberFormat="1" applyFont="1" applyBorder="1" applyAlignment="1">
      <alignment vertical="center"/>
    </xf>
    <xf numFmtId="3" fontId="21" fillId="4" borderId="1" xfId="0" applyNumberFormat="1" applyFont="1" applyFill="1" applyBorder="1" applyAlignment="1">
      <alignment vertical="center"/>
    </xf>
    <xf numFmtId="168" fontId="7" fillId="0" borderId="1" xfId="2" applyNumberFormat="1" applyFont="1" applyBorder="1" applyAlignment="1">
      <alignment vertical="center"/>
    </xf>
    <xf numFmtId="168" fontId="0" fillId="0" borderId="1" xfId="2" applyNumberFormat="1" applyFont="1" applyBorder="1"/>
    <xf numFmtId="168" fontId="14" fillId="0" borderId="5" xfId="2" applyNumberFormat="1" applyFont="1" applyBorder="1" applyAlignment="1">
      <alignment vertical="center"/>
    </xf>
    <xf numFmtId="168" fontId="0" fillId="0" borderId="5" xfId="2" applyNumberFormat="1" applyFont="1" applyBorder="1"/>
    <xf numFmtId="168" fontId="14" fillId="0" borderId="1" xfId="2" applyNumberFormat="1" applyFont="1" applyBorder="1" applyAlignment="1">
      <alignment horizontal="right" vertical="center"/>
    </xf>
    <xf numFmtId="168" fontId="0" fillId="0" borderId="1" xfId="2" applyNumberFormat="1" applyFont="1" applyBorder="1" applyAlignment="1">
      <alignment horizontal="right"/>
    </xf>
    <xf numFmtId="168" fontId="14" fillId="0" borderId="5" xfId="2" applyNumberFormat="1" applyFont="1" applyBorder="1" applyAlignment="1">
      <alignment horizontal="right" vertical="center"/>
    </xf>
    <xf numFmtId="168" fontId="0" fillId="0" borderId="5" xfId="2" applyNumberFormat="1" applyFont="1" applyBorder="1" applyAlignment="1">
      <alignment horizontal="right"/>
    </xf>
    <xf numFmtId="3" fontId="7" fillId="6" borderId="1" xfId="0" applyNumberFormat="1" applyFont="1" applyFill="1" applyBorder="1" applyAlignment="1">
      <alignment horizontal="right" vertical="center" wrapText="1"/>
    </xf>
    <xf numFmtId="167" fontId="7" fillId="3" borderId="1" xfId="1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 wrapText="1"/>
    </xf>
    <xf numFmtId="165" fontId="14" fillId="4" borderId="17" xfId="0" applyNumberFormat="1" applyFont="1" applyFill="1" applyBorder="1" applyAlignment="1">
      <alignment vertical="center"/>
    </xf>
    <xf numFmtId="9" fontId="14" fillId="4" borderId="17" xfId="2" applyFont="1" applyFill="1" applyBorder="1" applyAlignment="1">
      <alignment vertical="center"/>
    </xf>
    <xf numFmtId="0" fontId="21" fillId="4" borderId="17" xfId="0" applyFont="1" applyFill="1" applyBorder="1" applyAlignment="1">
      <alignment horizontal="left" vertical="center" wrapText="1"/>
    </xf>
    <xf numFmtId="165" fontId="21" fillId="4" borderId="17" xfId="0" applyNumberFormat="1" applyFont="1" applyFill="1" applyBorder="1" applyAlignment="1">
      <alignment horizontal="right" vertical="center"/>
    </xf>
    <xf numFmtId="9" fontId="21" fillId="4" borderId="17" xfId="2" applyFont="1" applyFill="1" applyBorder="1" applyAlignment="1">
      <alignment horizontal="right" vertical="center"/>
    </xf>
    <xf numFmtId="9" fontId="0" fillId="4" borderId="17" xfId="2" applyFont="1" applyFill="1" applyBorder="1"/>
    <xf numFmtId="0" fontId="7" fillId="6" borderId="1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3" fontId="18" fillId="4" borderId="17" xfId="0" applyNumberFormat="1" applyFont="1" applyFill="1" applyBorder="1" applyAlignment="1">
      <alignment vertical="center"/>
    </xf>
    <xf numFmtId="168" fontId="18" fillId="4" borderId="17" xfId="0" applyNumberFormat="1" applyFont="1" applyFill="1" applyBorder="1" applyAlignment="1">
      <alignment vertical="center"/>
    </xf>
    <xf numFmtId="3" fontId="21" fillId="4" borderId="17" xfId="0" applyNumberFormat="1" applyFont="1" applyFill="1" applyBorder="1" applyAlignment="1">
      <alignment vertical="center"/>
    </xf>
    <xf numFmtId="168" fontId="21" fillId="4" borderId="17" xfId="0" applyNumberFormat="1" applyFont="1" applyFill="1" applyBorder="1" applyAlignment="1">
      <alignment vertical="center"/>
    </xf>
    <xf numFmtId="168" fontId="21" fillId="4" borderId="23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3" fontId="14" fillId="4" borderId="13" xfId="0" applyNumberFormat="1" applyFont="1" applyFill="1" applyBorder="1" applyAlignment="1">
      <alignment vertical="center"/>
    </xf>
    <xf numFmtId="168" fontId="14" fillId="4" borderId="13" xfId="0" applyNumberFormat="1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3" fontId="14" fillId="4" borderId="14" xfId="0" applyNumberFormat="1" applyFont="1" applyFill="1" applyBorder="1" applyAlignment="1">
      <alignment vertical="center"/>
    </xf>
    <xf numFmtId="168" fontId="14" fillId="4" borderId="14" xfId="0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168" fontId="21" fillId="4" borderId="13" xfId="0" applyNumberFormat="1" applyFont="1" applyFill="1" applyBorder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168" fontId="21" fillId="4" borderId="14" xfId="0" applyNumberFormat="1" applyFont="1" applyFill="1" applyBorder="1" applyAlignment="1">
      <alignment vertical="center"/>
    </xf>
    <xf numFmtId="3" fontId="14" fillId="4" borderId="13" xfId="0" applyNumberFormat="1" applyFont="1" applyFill="1" applyBorder="1" applyAlignment="1">
      <alignment horizontal="center" vertical="center"/>
    </xf>
    <xf numFmtId="3" fontId="21" fillId="4" borderId="33" xfId="0" applyNumberFormat="1" applyFont="1" applyFill="1" applyBorder="1" applyAlignment="1">
      <alignment horizontal="center" vertical="center"/>
    </xf>
    <xf numFmtId="3" fontId="21" fillId="4" borderId="13" xfId="0" applyNumberFormat="1" applyFont="1" applyFill="1" applyBorder="1" applyAlignment="1">
      <alignment horizontal="center" vertical="center"/>
    </xf>
    <xf numFmtId="168" fontId="14" fillId="4" borderId="13" xfId="2" applyNumberFormat="1" applyFont="1" applyFill="1" applyBorder="1" applyAlignment="1">
      <alignment horizontal="right" vertical="center"/>
    </xf>
    <xf numFmtId="3" fontId="14" fillId="4" borderId="14" xfId="0" applyNumberFormat="1" applyFont="1" applyFill="1" applyBorder="1" applyAlignment="1">
      <alignment horizontal="center" vertical="center"/>
    </xf>
    <xf numFmtId="3" fontId="21" fillId="4" borderId="34" xfId="0" applyNumberFormat="1" applyFont="1" applyFill="1" applyBorder="1" applyAlignment="1">
      <alignment horizontal="center" vertical="center"/>
    </xf>
    <xf numFmtId="3" fontId="21" fillId="4" borderId="14" xfId="0" applyNumberFormat="1" applyFont="1" applyFill="1" applyBorder="1" applyAlignment="1">
      <alignment horizontal="center" vertical="center"/>
    </xf>
    <xf numFmtId="168" fontId="14" fillId="4" borderId="14" xfId="2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left" vertical="center" wrapText="1"/>
    </xf>
    <xf numFmtId="168" fontId="14" fillId="4" borderId="17" xfId="2" applyNumberFormat="1" applyFont="1" applyFill="1" applyBorder="1" applyAlignment="1">
      <alignment vertical="center"/>
    </xf>
    <xf numFmtId="168" fontId="0" fillId="4" borderId="17" xfId="2" applyNumberFormat="1" applyFont="1" applyFill="1" applyBorder="1"/>
    <xf numFmtId="0" fontId="21" fillId="4" borderId="35" xfId="0" applyFont="1" applyFill="1" applyBorder="1" applyAlignment="1">
      <alignment horizontal="left" vertical="center" wrapText="1"/>
    </xf>
    <xf numFmtId="168" fontId="21" fillId="4" borderId="17" xfId="2" applyNumberFormat="1" applyFont="1" applyFill="1" applyBorder="1" applyAlignment="1">
      <alignment horizontal="right" vertical="center"/>
    </xf>
    <xf numFmtId="49" fontId="1" fillId="0" borderId="0" xfId="0" applyNumberFormat="1" applyFont="1" applyAlignment="1"/>
    <xf numFmtId="3" fontId="14" fillId="4" borderId="24" xfId="0" applyNumberFormat="1" applyFont="1" applyFill="1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4" borderId="33" xfId="0" applyNumberFormat="1" applyFont="1" applyFill="1" applyBorder="1" applyAlignment="1">
      <alignment horizontal="center" vertical="center"/>
    </xf>
    <xf numFmtId="3" fontId="14" fillId="4" borderId="34" xfId="0" applyNumberFormat="1" applyFont="1" applyFill="1" applyBorder="1" applyAlignment="1">
      <alignment horizontal="center" vertical="center"/>
    </xf>
    <xf numFmtId="168" fontId="7" fillId="3" borderId="1" xfId="2" applyNumberFormat="1" applyFont="1" applyFill="1" applyBorder="1" applyAlignment="1">
      <alignment vertical="center"/>
    </xf>
    <xf numFmtId="168" fontId="7" fillId="4" borderId="1" xfId="2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16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vertical="center"/>
    </xf>
    <xf numFmtId="9" fontId="14" fillId="0" borderId="0" xfId="2" applyFont="1" applyFill="1" applyBorder="1" applyAlignment="1">
      <alignment vertical="center"/>
    </xf>
    <xf numFmtId="9" fontId="0" fillId="0" borderId="0" xfId="2" applyFont="1" applyFill="1" applyBorder="1"/>
    <xf numFmtId="0" fontId="0" fillId="0" borderId="0" xfId="0" applyFill="1"/>
    <xf numFmtId="0" fontId="9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9" fontId="21" fillId="0" borderId="0" xfId="2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9" fontId="41" fillId="0" borderId="0" xfId="2" applyFont="1" applyFill="1" applyBorder="1"/>
    <xf numFmtId="9" fontId="28" fillId="0" borderId="0" xfId="2" applyFont="1" applyFill="1" applyBorder="1"/>
    <xf numFmtId="165" fontId="7" fillId="0" borderId="0" xfId="0" applyNumberFormat="1" applyFont="1" applyFill="1" applyBorder="1" applyAlignment="1">
      <alignment horizontal="right" vertical="center"/>
    </xf>
    <xf numFmtId="9" fontId="7" fillId="0" borderId="0" xfId="2" applyFont="1" applyFill="1" applyBorder="1" applyAlignment="1">
      <alignment horizontal="right" vertical="center"/>
    </xf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0" fontId="16" fillId="0" borderId="0" xfId="0" applyFont="1" applyBorder="1" applyAlignment="1">
      <alignment vertical="center" wrapText="1"/>
    </xf>
    <xf numFmtId="3" fontId="14" fillId="4" borderId="5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3" fontId="14" fillId="4" borderId="17" xfId="0" applyNumberFormat="1" applyFont="1" applyFill="1" applyBorder="1" applyAlignment="1">
      <alignment vertical="center"/>
    </xf>
    <xf numFmtId="9" fontId="14" fillId="0" borderId="17" xfId="2" applyFont="1" applyBorder="1" applyAlignment="1">
      <alignment vertical="center"/>
    </xf>
    <xf numFmtId="9" fontId="14" fillId="0" borderId="18" xfId="2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/>
    </xf>
    <xf numFmtId="3" fontId="21" fillId="0" borderId="17" xfId="0" applyNumberFormat="1" applyFont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6" fillId="6" borderId="15" xfId="0" applyFont="1" applyFill="1" applyBorder="1" applyAlignment="1">
      <alignment horizontal="left" vertical="center"/>
    </xf>
    <xf numFmtId="0" fontId="40" fillId="6" borderId="35" xfId="0" applyFont="1" applyFill="1" applyBorder="1" applyAlignment="1">
      <alignment horizontal="left" vertical="center"/>
    </xf>
    <xf numFmtId="3" fontId="21" fillId="4" borderId="17" xfId="0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3" fontId="14" fillId="4" borderId="11" xfId="0" applyNumberFormat="1" applyFont="1" applyFill="1" applyBorder="1" applyAlignment="1">
      <alignment vertical="center"/>
    </xf>
    <xf numFmtId="9" fontId="14" fillId="4" borderId="11" xfId="2" applyFont="1" applyFill="1" applyBorder="1" applyAlignment="1">
      <alignment vertical="center"/>
    </xf>
    <xf numFmtId="0" fontId="40" fillId="4" borderId="15" xfId="0" applyFont="1" applyFill="1" applyBorder="1" applyAlignment="1">
      <alignment horizontal="left" vertical="center"/>
    </xf>
    <xf numFmtId="0" fontId="40" fillId="4" borderId="3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29" fillId="0" borderId="0" xfId="0" applyFont="1" applyFill="1" applyBorder="1"/>
    <xf numFmtId="167" fontId="7" fillId="6" borderId="1" xfId="1" applyNumberFormat="1" applyFont="1" applyFill="1" applyBorder="1" applyAlignment="1">
      <alignment vertical="center"/>
    </xf>
    <xf numFmtId="167" fontId="14" fillId="6" borderId="1" xfId="1" applyNumberFormat="1" applyFont="1" applyFill="1" applyBorder="1" applyAlignment="1">
      <alignment vertical="center"/>
    </xf>
    <xf numFmtId="169" fontId="14" fillId="6" borderId="1" xfId="1" applyNumberFormat="1" applyFont="1" applyFill="1" applyBorder="1" applyAlignment="1">
      <alignment vertical="center"/>
    </xf>
    <xf numFmtId="3" fontId="21" fillId="3" borderId="17" xfId="0" applyNumberFormat="1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vertical="center"/>
    </xf>
    <xf numFmtId="166" fontId="21" fillId="4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2" fillId="0" borderId="0" xfId="0" applyNumberFormat="1" applyFont="1" applyBorder="1" applyAlignment="1"/>
    <xf numFmtId="49" fontId="1" fillId="0" borderId="0" xfId="0" applyNumberFormat="1" applyFont="1"/>
    <xf numFmtId="0" fontId="0" fillId="0" borderId="0" xfId="0" applyAlignment="1">
      <alignment vertical="center"/>
    </xf>
    <xf numFmtId="0" fontId="16" fillId="4" borderId="0" xfId="0" applyFont="1" applyFill="1"/>
    <xf numFmtId="0" fontId="23" fillId="4" borderId="0" xfId="0" applyFont="1" applyFill="1"/>
    <xf numFmtId="0" fontId="44" fillId="0" borderId="0" xfId="0" applyFont="1" applyBorder="1" applyAlignment="1">
      <alignment horizontal="left" vertical="top" wrapText="1"/>
    </xf>
    <xf numFmtId="44" fontId="14" fillId="0" borderId="0" xfId="1" applyFont="1"/>
    <xf numFmtId="0" fontId="44" fillId="0" borderId="0" xfId="0" applyFont="1" applyBorder="1" applyAlignment="1">
      <alignment vertical="top" wrapText="1"/>
    </xf>
    <xf numFmtId="0" fontId="14" fillId="6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/>
    <xf numFmtId="0" fontId="16" fillId="0" borderId="5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6" fillId="0" borderId="0" xfId="0" applyFont="1"/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0" fillId="4" borderId="35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vertical="center"/>
    </xf>
    <xf numFmtId="168" fontId="1" fillId="4" borderId="17" xfId="0" applyNumberFormat="1" applyFont="1" applyFill="1" applyBorder="1" applyAlignment="1">
      <alignment vertical="center"/>
    </xf>
    <xf numFmtId="0" fontId="40" fillId="4" borderId="35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8" fontId="14" fillId="4" borderId="17" xfId="0" applyNumberFormat="1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0" fontId="14" fillId="0" borderId="22" xfId="0" applyFont="1" applyBorder="1"/>
    <xf numFmtId="0" fontId="14" fillId="0" borderId="8" xfId="0" applyFont="1" applyBorder="1"/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16" fillId="0" borderId="5" xfId="0" applyFont="1" applyBorder="1" applyAlignment="1">
      <alignment horizontal="center" wrapText="1"/>
    </xf>
    <xf numFmtId="168" fontId="0" fillId="4" borderId="23" xfId="2" applyNumberFormat="1" applyFont="1" applyFill="1" applyBorder="1"/>
    <xf numFmtId="0" fontId="0" fillId="0" borderId="8" xfId="0" applyBorder="1"/>
    <xf numFmtId="0" fontId="7" fillId="0" borderId="0" xfId="0" applyFont="1" applyAlignment="1">
      <alignment vertical="top"/>
    </xf>
    <xf numFmtId="165" fontId="7" fillId="0" borderId="1" xfId="0" applyNumberFormat="1" applyFont="1" applyBorder="1" applyAlignment="1">
      <alignment vertical="center"/>
    </xf>
    <xf numFmtId="165" fontId="7" fillId="4" borderId="17" xfId="0" applyNumberFormat="1" applyFont="1" applyFill="1" applyBorder="1" applyAlignment="1">
      <alignment vertical="center"/>
    </xf>
    <xf numFmtId="168" fontId="7" fillId="4" borderId="17" xfId="2" applyNumberFormat="1" applyFont="1" applyFill="1" applyBorder="1" applyAlignment="1">
      <alignment vertical="center"/>
    </xf>
    <xf numFmtId="3" fontId="7" fillId="6" borderId="11" xfId="0" applyNumberFormat="1" applyFont="1" applyFill="1" applyBorder="1" applyAlignment="1">
      <alignment vertical="center"/>
    </xf>
    <xf numFmtId="3" fontId="7" fillId="6" borderId="5" xfId="0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8" fontId="7" fillId="0" borderId="5" xfId="2" applyNumberFormat="1" applyFont="1" applyBorder="1" applyAlignment="1">
      <alignment vertical="center"/>
    </xf>
    <xf numFmtId="9" fontId="7" fillId="4" borderId="17" xfId="2" applyFont="1" applyFill="1" applyBorder="1" applyAlignment="1">
      <alignment vertical="center"/>
    </xf>
    <xf numFmtId="9" fontId="7" fillId="0" borderId="5" xfId="2" applyFont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168" fontId="7" fillId="0" borderId="1" xfId="2" applyNumberFormat="1" applyFont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3" fontId="7" fillId="6" borderId="5" xfId="0" applyNumberFormat="1" applyFont="1" applyFill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8" fontId="7" fillId="0" borderId="5" xfId="2" applyNumberFormat="1" applyFont="1" applyBorder="1" applyAlignment="1">
      <alignment horizontal="right" vertical="center"/>
    </xf>
    <xf numFmtId="9" fontId="7" fillId="5" borderId="17" xfId="2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9" fontId="7" fillId="0" borderId="0" xfId="2" applyFont="1" applyFill="1" applyBorder="1" applyAlignment="1">
      <alignment vertical="center"/>
    </xf>
    <xf numFmtId="0" fontId="20" fillId="2" borderId="0" xfId="0" applyFont="1" applyFill="1" applyAlignment="1"/>
    <xf numFmtId="0" fontId="1" fillId="2" borderId="0" xfId="0" applyFont="1" applyFill="1"/>
    <xf numFmtId="168" fontId="1" fillId="0" borderId="1" xfId="2" applyNumberFormat="1" applyFont="1" applyBorder="1"/>
    <xf numFmtId="168" fontId="1" fillId="4" borderId="17" xfId="2" applyNumberFormat="1" applyFont="1" applyFill="1" applyBorder="1"/>
    <xf numFmtId="168" fontId="1" fillId="0" borderId="5" xfId="2" applyNumberFormat="1" applyFont="1" applyBorder="1"/>
    <xf numFmtId="9" fontId="1" fillId="0" borderId="1" xfId="2" applyFont="1" applyBorder="1"/>
    <xf numFmtId="9" fontId="1" fillId="4" borderId="17" xfId="2" applyFont="1" applyFill="1" applyBorder="1"/>
    <xf numFmtId="9" fontId="1" fillId="0" borderId="5" xfId="2" applyFont="1" applyBorder="1"/>
    <xf numFmtId="168" fontId="1" fillId="0" borderId="1" xfId="2" applyNumberFormat="1" applyFont="1" applyBorder="1" applyAlignment="1">
      <alignment horizontal="right"/>
    </xf>
    <xf numFmtId="168" fontId="1" fillId="0" borderId="5" xfId="2" applyNumberFormat="1" applyFont="1" applyBorder="1" applyAlignment="1">
      <alignment horizontal="right"/>
    </xf>
    <xf numFmtId="9" fontId="1" fillId="5" borderId="17" xfId="2" applyFont="1" applyFill="1" applyBorder="1"/>
    <xf numFmtId="0" fontId="1" fillId="0" borderId="0" xfId="0" applyFont="1" applyFill="1"/>
    <xf numFmtId="9" fontId="1" fillId="0" borderId="0" xfId="2" applyFont="1" applyFill="1" applyBorder="1"/>
    <xf numFmtId="9" fontId="1" fillId="4" borderId="23" xfId="2" applyFont="1" applyFill="1" applyBorder="1"/>
    <xf numFmtId="0" fontId="7" fillId="0" borderId="8" xfId="0" applyFont="1" applyBorder="1"/>
    <xf numFmtId="168" fontId="1" fillId="4" borderId="23" xfId="2" applyNumberFormat="1" applyFont="1" applyFill="1" applyBorder="1"/>
    <xf numFmtId="0" fontId="1" fillId="0" borderId="8" xfId="0" applyFont="1" applyBorder="1"/>
    <xf numFmtId="9" fontId="1" fillId="5" borderId="23" xfId="2" applyFont="1" applyFill="1" applyBorder="1"/>
    <xf numFmtId="9" fontId="1" fillId="5" borderId="13" xfId="2" applyFont="1" applyFill="1" applyBorder="1"/>
    <xf numFmtId="0" fontId="7" fillId="4" borderId="17" xfId="0" applyFont="1" applyFill="1" applyBorder="1" applyAlignment="1">
      <alignment horizontal="right" vertical="center" wrapText="1"/>
    </xf>
    <xf numFmtId="3" fontId="14" fillId="6" borderId="11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9" fontId="7" fillId="0" borderId="3" xfId="2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9" fontId="7" fillId="0" borderId="0" xfId="2" applyFont="1" applyAlignment="1">
      <alignment vertical="center"/>
    </xf>
    <xf numFmtId="3" fontId="21" fillId="0" borderId="0" xfId="0" applyNumberFormat="1" applyFont="1" applyAlignment="1">
      <alignment vertical="center"/>
    </xf>
    <xf numFmtId="49" fontId="35" fillId="0" borderId="0" xfId="0" applyNumberFormat="1" applyFont="1" applyBorder="1" applyAlignment="1">
      <alignment horizontal="left" vertical="center" indent="8"/>
    </xf>
    <xf numFmtId="49" fontId="36" fillId="0" borderId="0" xfId="0" applyNumberFormat="1" applyFont="1" applyBorder="1" applyAlignment="1">
      <alignment horizontal="left" vertical="center" indent="5"/>
    </xf>
    <xf numFmtId="49" fontId="35" fillId="0" borderId="0" xfId="0" applyNumberFormat="1" applyFont="1" applyBorder="1" applyAlignment="1">
      <alignment horizontal="left" vertical="center" indent="5"/>
    </xf>
    <xf numFmtId="49" fontId="35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49" fontId="33" fillId="0" borderId="0" xfId="0" applyNumberFormat="1" applyFont="1" applyBorder="1" applyAlignment="1">
      <alignment vertical="center"/>
    </xf>
    <xf numFmtId="49" fontId="0" fillId="0" borderId="0" xfId="0" applyNumberForma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21" fillId="4" borderId="2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21" fillId="4" borderId="20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16" fillId="0" borderId="39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666699"/>
      <color rgb="FF00B050"/>
      <color rgb="FFF79646"/>
      <color rgb="FFFAC090"/>
      <color rgb="FFF7FFFF"/>
      <color rgb="FF6699FF"/>
      <color rgb="FF6666FF"/>
      <color rgb="FFCCCCFF"/>
      <color rgb="FFA0A0FF"/>
      <color rgb="FF414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 1 Studiengang'!$A$7</c:f>
          <c:strCache>
            <c:ptCount val="1"/>
            <c:pt idx="0">
              <c:v>Bachelorstudiengänge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60312797944618257"/>
          <c:y val="8.3952633347362929E-2"/>
          <c:w val="0.37136956838596402"/>
          <c:h val="0.874257511613063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 1 Studiengang'!$H$11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DA50-48B3-94B3-6D6F4AEF7B73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A6E1-42D7-A77F-F984CBBAD99D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8-DA50-48B3-94B3-6D6F4AEF7B73}"/>
              </c:ext>
            </c:extLst>
          </c:dPt>
          <c:dPt>
            <c:idx val="4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E-A6E1-42D7-A77F-F984CBBAD9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Studiengang'!$A$12:$B$33</c:f>
              <c:multiLvlStrCache>
                <c:ptCount val="22"/>
                <c:lvl>
                  <c:pt idx="0">
                    <c:v>Bauingenieurwesen (B. Eng)</c:v>
                  </c:pt>
                  <c:pt idx="1">
                    <c:v>Umweltingenieurwesen - nachhaltiger Siedlungsbau (B.Eng.) </c:v>
                  </c:pt>
                  <c:pt idx="2">
                    <c:v>Elektrotechnik und Informationstechnik (B Eng)</c:v>
                  </c:pt>
                  <c:pt idx="3">
                    <c:v>Gebäudesystemtechnik: Energieeffiziente Wohn- und Gebäudetechnologie</c:v>
                  </c:pt>
                  <c:pt idx="4">
                    <c:v>Wirtschaftsingenieurwesen</c:v>
                  </c:pt>
                  <c:pt idx="5">
                    <c:v>Informatik (B.Sc.)</c:v>
                  </c:pt>
                  <c:pt idx="6">
                    <c:v>Informatik dual (B.Sc.)</c:v>
                  </c:pt>
                  <c:pt idx="7">
                    <c:v>Allgemeiner Maschinenbau (B.Eng)</c:v>
                  </c:pt>
                  <c:pt idx="8">
                    <c:v>Kunststofftechnik (B.Eng)</c:v>
                  </c:pt>
                  <c:pt idx="9">
                    <c:v>Mechatronik (B.Sc.)</c:v>
                  </c:pt>
                  <c:pt idx="11">
                    <c:v>Angewandte Sozialwissenschaften (B.A.)</c:v>
                  </c:pt>
                  <c:pt idx="12">
                    <c:v>Informationsrecht (LL.B.)</c:v>
                  </c:pt>
                  <c:pt idx="13">
                    <c:v>Wirtschaftspsychologie (B.Sc.)</c:v>
                  </c:pt>
                  <c:pt idx="14">
                    <c:v>Soziale Arbeit (B.A.)</c:v>
                  </c:pt>
                  <c:pt idx="15">
                    <c:v>Soziale Arbeit Plus Migration und Globalisierung (B.A.)</c:v>
                  </c:pt>
                  <c:pt idx="16">
                    <c:v>Soziale Arbeit: Generationenbeziehungen in einer alternden Gesellschaft (B.A.)</c:v>
                  </c:pt>
                  <c:pt idx="17">
                    <c:v>Betriebswirtschaftslehre (B.Sc.)</c:v>
                  </c:pt>
                  <c:pt idx="18">
                    <c:v>Energiewirtschaft (B.Sc.)</c:v>
                  </c:pt>
                  <c:pt idx="19">
                    <c:v>Logistik-Management (B.Sc.)</c:v>
                  </c:pt>
                  <c:pt idx="20">
                    <c:v>Public Management (B.Sc.)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Informationstechnik</c:v>
                  </c:pt>
                  <c:pt idx="5">
                    <c:v>FB I - Informatik</c:v>
                  </c:pt>
                  <c:pt idx="7">
                    <c:v>FB MK - Maschinenbau und Kunststofftechnik</c:v>
                  </c:pt>
                  <c:pt idx="10">
                    <c:v>Summe MINT</c:v>
                  </c:pt>
                  <c:pt idx="11">
                    <c:v>FB GW - Gesellschaftswissenschaften</c:v>
                  </c:pt>
                  <c:pt idx="14">
                    <c:v>FB S - Soziale Arbeit</c:v>
                  </c:pt>
                  <c:pt idx="17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Studiengang'!$H$12:$H$33</c:f>
              <c:numCache>
                <c:formatCode>0.0%</c:formatCode>
                <c:ptCount val="22"/>
                <c:pt idx="0">
                  <c:v>0.2722567287784679</c:v>
                </c:pt>
                <c:pt idx="1">
                  <c:v>0.33703703703703702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0.28640776699029125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0.28640776699029125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4C-45FD-919B-F9EC037DB617}"/>
            </c:ext>
          </c:extLst>
        </c:ser>
        <c:ser>
          <c:idx val="1"/>
          <c:order val="1"/>
          <c:tx>
            <c:strRef>
              <c:f>'S 1 Studiengang'!$I$11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DA50-48B3-94B3-6D6F4AEF7B73}"/>
              </c:ext>
            </c:extLst>
          </c:dPt>
          <c:dPt>
            <c:idx val="15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A6E1-42D7-A77F-F984CBBAD99D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DA50-48B3-94B3-6D6F4AEF7B73}"/>
              </c:ext>
            </c:extLst>
          </c:dPt>
          <c:dPt>
            <c:idx val="42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2-A6E1-42D7-A77F-F984CBBAD9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Studiengang'!$A$12:$B$33</c:f>
              <c:multiLvlStrCache>
                <c:ptCount val="22"/>
                <c:lvl>
                  <c:pt idx="0">
                    <c:v>Bauingenieurwesen (B. Eng)</c:v>
                  </c:pt>
                  <c:pt idx="1">
                    <c:v>Umweltingenieurwesen - nachhaltiger Siedlungsbau (B.Eng.) </c:v>
                  </c:pt>
                  <c:pt idx="2">
                    <c:v>Elektrotechnik und Informationstechnik (B Eng)</c:v>
                  </c:pt>
                  <c:pt idx="3">
                    <c:v>Gebäudesystemtechnik: Energieeffiziente Wohn- und Gebäudetechnologie</c:v>
                  </c:pt>
                  <c:pt idx="4">
                    <c:v>Wirtschaftsingenieurwesen</c:v>
                  </c:pt>
                  <c:pt idx="5">
                    <c:v>Informatik (B.Sc.)</c:v>
                  </c:pt>
                  <c:pt idx="6">
                    <c:v>Informatik dual (B.Sc.)</c:v>
                  </c:pt>
                  <c:pt idx="7">
                    <c:v>Allgemeiner Maschinenbau (B.Eng)</c:v>
                  </c:pt>
                  <c:pt idx="8">
                    <c:v>Kunststofftechnik (B.Eng)</c:v>
                  </c:pt>
                  <c:pt idx="9">
                    <c:v>Mechatronik (B.Sc.)</c:v>
                  </c:pt>
                  <c:pt idx="11">
                    <c:v>Angewandte Sozialwissenschaften (B.A.)</c:v>
                  </c:pt>
                  <c:pt idx="12">
                    <c:v>Informationsrecht (LL.B.)</c:v>
                  </c:pt>
                  <c:pt idx="13">
                    <c:v>Wirtschaftspsychologie (B.Sc.)</c:v>
                  </c:pt>
                  <c:pt idx="14">
                    <c:v>Soziale Arbeit (B.A.)</c:v>
                  </c:pt>
                  <c:pt idx="15">
                    <c:v>Soziale Arbeit Plus Migration und Globalisierung (B.A.)</c:v>
                  </c:pt>
                  <c:pt idx="16">
                    <c:v>Soziale Arbeit: Generationenbeziehungen in einer alternden Gesellschaft (B.A.)</c:v>
                  </c:pt>
                  <c:pt idx="17">
                    <c:v>Betriebswirtschaftslehre (B.Sc.)</c:v>
                  </c:pt>
                  <c:pt idx="18">
                    <c:v>Energiewirtschaft (B.Sc.)</c:v>
                  </c:pt>
                  <c:pt idx="19">
                    <c:v>Logistik-Management (B.Sc.)</c:v>
                  </c:pt>
                  <c:pt idx="20">
                    <c:v>Public Management (B.Sc.)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Informationstechnik</c:v>
                  </c:pt>
                  <c:pt idx="5">
                    <c:v>FB I - Informatik</c:v>
                  </c:pt>
                  <c:pt idx="7">
                    <c:v>FB MK - Maschinenbau und Kunststofftechnik</c:v>
                  </c:pt>
                  <c:pt idx="10">
                    <c:v>Summe MINT</c:v>
                  </c:pt>
                  <c:pt idx="11">
                    <c:v>FB GW - Gesellschaftswissenschaften</c:v>
                  </c:pt>
                  <c:pt idx="14">
                    <c:v>FB S - Soziale Arbeit</c:v>
                  </c:pt>
                  <c:pt idx="17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Studiengang'!$I$12:$I$33</c:f>
              <c:numCache>
                <c:formatCode>0.0%</c:formatCode>
                <c:ptCount val="22"/>
                <c:pt idx="0">
                  <c:v>0.72463768115942029</c:v>
                </c:pt>
                <c:pt idx="1">
                  <c:v>0.66296296296296298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0.71116504854368934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0.71116504854368934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4C-45FD-919B-F9EC037DB617}"/>
            </c:ext>
          </c:extLst>
        </c:ser>
        <c:ser>
          <c:idx val="2"/>
          <c:order val="2"/>
          <c:tx>
            <c:strRef>
              <c:f>'S 1 Studiengang'!$J$11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9688535701808349E-3"/>
                  <c:y val="1.292411451226091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A50-48B3-94B3-6D6F4AEF7B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Studiengang'!$A$12:$B$33</c:f>
              <c:multiLvlStrCache>
                <c:ptCount val="22"/>
                <c:lvl>
                  <c:pt idx="0">
                    <c:v>Bauingenieurwesen (B. Eng)</c:v>
                  </c:pt>
                  <c:pt idx="1">
                    <c:v>Umweltingenieurwesen - nachhaltiger Siedlungsbau (B.Eng.) </c:v>
                  </c:pt>
                  <c:pt idx="2">
                    <c:v>Elektrotechnik und Informationstechnik (B Eng)</c:v>
                  </c:pt>
                  <c:pt idx="3">
                    <c:v>Gebäudesystemtechnik: Energieeffiziente Wohn- und Gebäudetechnologie</c:v>
                  </c:pt>
                  <c:pt idx="4">
                    <c:v>Wirtschaftsingenieurwesen</c:v>
                  </c:pt>
                  <c:pt idx="5">
                    <c:v>Informatik (B.Sc.)</c:v>
                  </c:pt>
                  <c:pt idx="6">
                    <c:v>Informatik dual (B.Sc.)</c:v>
                  </c:pt>
                  <c:pt idx="7">
                    <c:v>Allgemeiner Maschinenbau (B.Eng)</c:v>
                  </c:pt>
                  <c:pt idx="8">
                    <c:v>Kunststofftechnik (B.Eng)</c:v>
                  </c:pt>
                  <c:pt idx="9">
                    <c:v>Mechatronik (B.Sc.)</c:v>
                  </c:pt>
                  <c:pt idx="11">
                    <c:v>Angewandte Sozialwissenschaften (B.A.)</c:v>
                  </c:pt>
                  <c:pt idx="12">
                    <c:v>Informationsrecht (LL.B.)</c:v>
                  </c:pt>
                  <c:pt idx="13">
                    <c:v>Wirtschaftspsychologie (B.Sc.)</c:v>
                  </c:pt>
                  <c:pt idx="14">
                    <c:v>Soziale Arbeit (B.A.)</c:v>
                  </c:pt>
                  <c:pt idx="15">
                    <c:v>Soziale Arbeit Plus Migration und Globalisierung (B.A.)</c:v>
                  </c:pt>
                  <c:pt idx="16">
                    <c:v>Soziale Arbeit: Generationenbeziehungen in einer alternden Gesellschaft (B.A.)</c:v>
                  </c:pt>
                  <c:pt idx="17">
                    <c:v>Betriebswirtschaftslehre (B.Sc.)</c:v>
                  </c:pt>
                  <c:pt idx="18">
                    <c:v>Energiewirtschaft (B.Sc.)</c:v>
                  </c:pt>
                  <c:pt idx="19">
                    <c:v>Logistik-Management (B.Sc.)</c:v>
                  </c:pt>
                  <c:pt idx="20">
                    <c:v>Public Management (B.Sc.)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Informationstechnik</c:v>
                  </c:pt>
                  <c:pt idx="5">
                    <c:v>FB I - Informatik</c:v>
                  </c:pt>
                  <c:pt idx="7">
                    <c:v>FB MK - Maschinenbau und Kunststofftechnik</c:v>
                  </c:pt>
                  <c:pt idx="10">
                    <c:v>Summe MINT</c:v>
                  </c:pt>
                  <c:pt idx="11">
                    <c:v>FB GW - Gesellschaftswissenschaften</c:v>
                  </c:pt>
                  <c:pt idx="14">
                    <c:v>FB S - Soziale Arbeit</c:v>
                  </c:pt>
                  <c:pt idx="17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Studiengang'!$J$12:$J$33</c:f>
              <c:numCache>
                <c:formatCode>0.0%</c:formatCode>
                <c:ptCount val="22"/>
                <c:pt idx="0">
                  <c:v>3.105590062111801E-3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2.4271844660194173E-3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2.4271844660194173E-3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4C-45FD-919B-F9EC037DB617}"/>
            </c:ext>
          </c:extLst>
        </c:ser>
        <c:ser>
          <c:idx val="3"/>
          <c:order val="3"/>
          <c:tx>
            <c:strRef>
              <c:f>'S 1 Studiengang'!$K$11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2.9688535701808349E-3"/>
                  <c:y val="7.754468706453811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A50-48B3-94B3-6D6F4AEF7B73}"/>
                </c:ext>
              </c:extLst>
            </c:dLbl>
            <c:dLbl>
              <c:idx val="21"/>
              <c:layout>
                <c:manualLayout>
                  <c:x val="-2.4369015200125261E-3"/>
                  <c:y val="-1.50019687204392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A50-48B3-94B3-6D6F4AEF7B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Studiengang'!$A$12:$B$33</c:f>
              <c:multiLvlStrCache>
                <c:ptCount val="22"/>
                <c:lvl>
                  <c:pt idx="0">
                    <c:v>Bauingenieurwesen (B. Eng)</c:v>
                  </c:pt>
                  <c:pt idx="1">
                    <c:v>Umweltingenieurwesen - nachhaltiger Siedlungsbau (B.Eng.) </c:v>
                  </c:pt>
                  <c:pt idx="2">
                    <c:v>Elektrotechnik und Informationstechnik (B Eng)</c:v>
                  </c:pt>
                  <c:pt idx="3">
                    <c:v>Gebäudesystemtechnik: Energieeffiziente Wohn- und Gebäudetechnologie</c:v>
                  </c:pt>
                  <c:pt idx="4">
                    <c:v>Wirtschaftsingenieurwesen</c:v>
                  </c:pt>
                  <c:pt idx="5">
                    <c:v>Informatik (B.Sc.)</c:v>
                  </c:pt>
                  <c:pt idx="6">
                    <c:v>Informatik dual (B.Sc.)</c:v>
                  </c:pt>
                  <c:pt idx="7">
                    <c:v>Allgemeiner Maschinenbau (B.Eng)</c:v>
                  </c:pt>
                  <c:pt idx="8">
                    <c:v>Kunststofftechnik (B.Eng)</c:v>
                  </c:pt>
                  <c:pt idx="9">
                    <c:v>Mechatronik (B.Sc.)</c:v>
                  </c:pt>
                  <c:pt idx="11">
                    <c:v>Angewandte Sozialwissenschaften (B.A.)</c:v>
                  </c:pt>
                  <c:pt idx="12">
                    <c:v>Informationsrecht (LL.B.)</c:v>
                  </c:pt>
                  <c:pt idx="13">
                    <c:v>Wirtschaftspsychologie (B.Sc.)</c:v>
                  </c:pt>
                  <c:pt idx="14">
                    <c:v>Soziale Arbeit (B.A.)</c:v>
                  </c:pt>
                  <c:pt idx="15">
                    <c:v>Soziale Arbeit Plus Migration und Globalisierung (B.A.)</c:v>
                  </c:pt>
                  <c:pt idx="16">
                    <c:v>Soziale Arbeit: Generationenbeziehungen in einer alternden Gesellschaft (B.A.)</c:v>
                  </c:pt>
                  <c:pt idx="17">
                    <c:v>Betriebswirtschaftslehre (B.Sc.)</c:v>
                  </c:pt>
                  <c:pt idx="18">
                    <c:v>Energiewirtschaft (B.Sc.)</c:v>
                  </c:pt>
                  <c:pt idx="19">
                    <c:v>Logistik-Management (B.Sc.)</c:v>
                  </c:pt>
                  <c:pt idx="20">
                    <c:v>Public Management (B.Sc.)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Informationstechnik</c:v>
                  </c:pt>
                  <c:pt idx="5">
                    <c:v>FB I - Informatik</c:v>
                  </c:pt>
                  <c:pt idx="7">
                    <c:v>FB MK - Maschinenbau und Kunststofftechnik</c:v>
                  </c:pt>
                  <c:pt idx="10">
                    <c:v>Summe MINT</c:v>
                  </c:pt>
                  <c:pt idx="11">
                    <c:v>FB GW - Gesellschaftswissenschaften</c:v>
                  </c:pt>
                  <c:pt idx="14">
                    <c:v>FB S - Soziale Arbeit</c:v>
                  </c:pt>
                  <c:pt idx="17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Studiengang'!$K$12:$K$33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4C-45FD-919B-F9EC037DB6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414709448"/>
        <c:axId val="407450656"/>
      </c:barChart>
      <c:catAx>
        <c:axId val="414709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de-DE"/>
          </a:p>
        </c:txPr>
        <c:crossAx val="407450656"/>
        <c:crosses val="autoZero"/>
        <c:auto val="1"/>
        <c:lblAlgn val="ctr"/>
        <c:lblOffset val="100"/>
        <c:noMultiLvlLbl val="0"/>
      </c:catAx>
      <c:valAx>
        <c:axId val="407450656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414709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340290847074646"/>
          <c:y val="0.97931311338612359"/>
          <c:w val="0.4476279619720247"/>
          <c:h val="1.960283376536111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MK - Maschinenbau und Kunststofftechnik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'!$G$90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'!$A$91:$A$93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'!$G$91:$G$93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AFC-98A6-D20DC8EAE5C3}"/>
            </c:ext>
          </c:extLst>
        </c:ser>
        <c:ser>
          <c:idx val="1"/>
          <c:order val="1"/>
          <c:tx>
            <c:strRef>
              <c:f>'S 3 Studienverlauf '!$H$90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'!$A$91:$A$93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'!$H$91:$H$93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8-4AFC-98A6-D20DC8EAE5C3}"/>
            </c:ext>
          </c:extLst>
        </c:ser>
        <c:ser>
          <c:idx val="2"/>
          <c:order val="2"/>
          <c:tx>
            <c:strRef>
              <c:f>'S 3 Studienverlauf '!$I$90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'!$A$91:$A$93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'!$I$91:$I$93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8-4AFC-98A6-D20DC8EAE5C3}"/>
            </c:ext>
          </c:extLst>
        </c:ser>
        <c:ser>
          <c:idx val="3"/>
          <c:order val="3"/>
          <c:tx>
            <c:strRef>
              <c:f>'S 3 Studienverlauf '!$J$90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'!$A$91:$A$93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'!$J$91:$J$93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8-4AFC-98A6-D20DC8EAE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0304"/>
        <c:axId val="140485312"/>
      </c:lineChart>
      <c:catAx>
        <c:axId val="1404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5312"/>
        <c:crosses val="autoZero"/>
        <c:auto val="1"/>
        <c:lblAlgn val="ctr"/>
        <c:lblOffset val="100"/>
        <c:noMultiLvlLbl val="0"/>
      </c:catAx>
      <c:valAx>
        <c:axId val="14048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9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MK - Maschinenbau und Kunststofftechnik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Karrierestufen'!$G$53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Karrierestufen'!$A$54:$A$60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Karrierestufen'!$G$54:$G$60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A-4A87-8372-0337E6D02121}"/>
            </c:ext>
          </c:extLst>
        </c:ser>
        <c:ser>
          <c:idx val="1"/>
          <c:order val="1"/>
          <c:tx>
            <c:strRef>
              <c:f>'WQ 2 Karrierestufen'!$H$53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Karrierestufen'!$A$54:$A$60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Karrierestufen'!$H$54:$H$60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A-4A87-8372-0337E6D02121}"/>
            </c:ext>
          </c:extLst>
        </c:ser>
        <c:ser>
          <c:idx val="2"/>
          <c:order val="2"/>
          <c:tx>
            <c:strRef>
              <c:f>'WQ 2 Karrierestufen'!$I$53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Karrierestufen'!$A$54:$A$60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Karrierestufen'!$I$54:$I$60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DA-4A87-8372-0337E6D02121}"/>
            </c:ext>
          </c:extLst>
        </c:ser>
        <c:ser>
          <c:idx val="3"/>
          <c:order val="3"/>
          <c:tx>
            <c:strRef>
              <c:f>'WQ 2 Karrierestufen'!$J$53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Karrierestufen'!$A$54:$A$60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Karrierestufen'!$J$54:$J$60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DA-4A87-8372-0337E6D021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Summe MINT-Bereich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Karrierestufen'!$G$67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Karrierestufen'!$A$68:$A$74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Karrierestufen'!$G$68:$G$74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0.27199074074074081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E-4D21-B8E5-1983C2C08D42}"/>
            </c:ext>
          </c:extLst>
        </c:ser>
        <c:ser>
          <c:idx val="1"/>
          <c:order val="1"/>
          <c:tx>
            <c:strRef>
              <c:f>'WQ 2 Karrierestufen'!$H$67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Karrierestufen'!$A$68:$A$74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Karrierestufen'!$H$68:$H$74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0.72800925925925919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E-4D21-B8E5-1983C2C08D42}"/>
            </c:ext>
          </c:extLst>
        </c:ser>
        <c:ser>
          <c:idx val="2"/>
          <c:order val="2"/>
          <c:tx>
            <c:strRef>
              <c:f>'WQ 2 Karrierestufen'!$I$67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Karrierestufen'!$A$68:$A$74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Karrierestufen'!$I$68:$I$74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E-4D21-B8E5-1983C2C08D42}"/>
            </c:ext>
          </c:extLst>
        </c:ser>
        <c:ser>
          <c:idx val="3"/>
          <c:order val="3"/>
          <c:tx>
            <c:strRef>
              <c:f>'WQ 2 Karrierestufen'!$J$67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Karrierestufen'!$A$68:$A$74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Karrierestufen'!$J$68:$J$74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E-4D21-B8E5-1983C2C08D4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GW - Gesellschaftswissenschaften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Karrierestufen'!$G$81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Karrierestufen'!$A$82:$A$88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Karrierestufen'!$G$82:$G$88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0-4A76-AE0A-770E379A9E15}"/>
            </c:ext>
          </c:extLst>
        </c:ser>
        <c:ser>
          <c:idx val="1"/>
          <c:order val="1"/>
          <c:tx>
            <c:strRef>
              <c:f>'WQ 2 Karrierestufen'!$H$81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Karrierestufen'!$A$82:$A$88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Karrierestufen'!$H$82:$H$88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0-4A76-AE0A-770E379A9E15}"/>
            </c:ext>
          </c:extLst>
        </c:ser>
        <c:ser>
          <c:idx val="2"/>
          <c:order val="2"/>
          <c:tx>
            <c:strRef>
              <c:f>'WQ 2 Karrierestufen'!$I$81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Karrierestufen'!$A$82:$A$88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Karrierestufen'!$I$82:$I$88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0-4A76-AE0A-770E379A9E15}"/>
            </c:ext>
          </c:extLst>
        </c:ser>
        <c:ser>
          <c:idx val="3"/>
          <c:order val="3"/>
          <c:tx>
            <c:strRef>
              <c:f>'WQ 2 Karrierestufen'!$J$81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Karrierestufen'!$A$82:$A$88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Karrierestufen'!$J$82:$J$88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0-4A76-AE0A-770E379A9E1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S - Soziale Arbeit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Karrierestufen'!$G$95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Karrierestufen'!$A$96:$A$102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Karrierestufen'!$G$96:$G$102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9-42AA-AB65-713A882E8BDC}"/>
            </c:ext>
          </c:extLst>
        </c:ser>
        <c:ser>
          <c:idx val="1"/>
          <c:order val="1"/>
          <c:tx>
            <c:strRef>
              <c:f>'WQ 2 Karrierestufen'!$H$95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Karrierestufen'!$A$96:$A$102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Karrierestufen'!$H$96:$H$102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9-42AA-AB65-713A882E8BDC}"/>
            </c:ext>
          </c:extLst>
        </c:ser>
        <c:ser>
          <c:idx val="2"/>
          <c:order val="2"/>
          <c:tx>
            <c:strRef>
              <c:f>'WQ 2 Karrierestufen'!$I$95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Karrierestufen'!$A$96:$A$102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Karrierestufen'!$I$96:$I$102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9-42AA-AB65-713A882E8BDC}"/>
            </c:ext>
          </c:extLst>
        </c:ser>
        <c:ser>
          <c:idx val="3"/>
          <c:order val="3"/>
          <c:tx>
            <c:strRef>
              <c:f>'WQ 2 Karrierestufen'!$J$95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Karrierestufen'!$A$96:$A$102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Karrierestufen'!$J$96:$J$102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09-42AA-AB65-713A882E8BD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W - Wirtschaft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Karrierestufen'!$G$109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Karrierestufen'!$A$110:$A$116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Karrierestufen'!$G$110:$G$116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D-4FD7-B2E3-579B3E372569}"/>
            </c:ext>
          </c:extLst>
        </c:ser>
        <c:ser>
          <c:idx val="1"/>
          <c:order val="1"/>
          <c:tx>
            <c:strRef>
              <c:f>'WQ 2 Karrierestufen'!$H$109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Karrierestufen'!$A$110:$A$116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Karrierestufen'!$H$110:$H$116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D-4FD7-B2E3-579B3E372569}"/>
            </c:ext>
          </c:extLst>
        </c:ser>
        <c:ser>
          <c:idx val="2"/>
          <c:order val="2"/>
          <c:tx>
            <c:strRef>
              <c:f>'WQ 2 Karrierestufen'!$I$109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Karrierestufen'!$A$110:$A$116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Karrierestufen'!$I$110:$I$116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D-4FD7-B2E3-579B3E372569}"/>
            </c:ext>
          </c:extLst>
        </c:ser>
        <c:ser>
          <c:idx val="3"/>
          <c:order val="3"/>
          <c:tx>
            <c:strRef>
              <c:f>'WQ 2 Karrierestufen'!$J$109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Karrierestufen'!$A$110:$A$116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Karrierestufen'!$J$110:$J$116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2D-4FD7-B2E3-579B3E37256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Hochschule gesamt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Karrierestufen'!$G$123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Karrierestufen'!$A$124:$A$130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Karrierestufen'!$G$124:$G$130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0.25534851621808147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9-471A-A341-B0B929A8319C}"/>
            </c:ext>
          </c:extLst>
        </c:ser>
        <c:ser>
          <c:idx val="1"/>
          <c:order val="1"/>
          <c:tx>
            <c:strRef>
              <c:f>'WQ 2 Karrierestufen'!$H$123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Karrierestufen'!$A$124:$A$130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Karrierestufen'!$H$124:$H$130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0.74465148378191859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9-471A-A341-B0B929A8319C}"/>
            </c:ext>
          </c:extLst>
        </c:ser>
        <c:ser>
          <c:idx val="2"/>
          <c:order val="2"/>
          <c:tx>
            <c:strRef>
              <c:f>'WQ 2 Karrierestufen'!$I$123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Karrierestufen'!$A$124:$A$130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Karrierestufen'!$I$124:$I$130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D9-471A-A341-B0B929A8319C}"/>
            </c:ext>
          </c:extLst>
        </c:ser>
        <c:ser>
          <c:idx val="3"/>
          <c:order val="3"/>
          <c:tx>
            <c:strRef>
              <c:f>'WQ 2 Karrierestufen'!$J$123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Karrierestufen'!$A$124:$A$130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Karrierestufen'!$J$124:$J$130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D9-471A-A341-B0B929A831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prozentual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1 Führungsebenen'!$G$9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50-4257-B49D-CAE803BC374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50-4257-B49D-CAE803BC374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CE-4E79-AE18-10F468DD2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Führungsebenen'!$G$10:$G$15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0.36363636363636365</c:v>
                </c:pt>
                <c:pt idx="4">
                  <c:v>0.18181818181818182</c:v>
                </c:pt>
                <c:pt idx="5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0-4257-B49D-CAE803BC374B}"/>
            </c:ext>
          </c:extLst>
        </c:ser>
        <c:ser>
          <c:idx val="0"/>
          <c:order val="1"/>
          <c:tx>
            <c:strRef>
              <c:f>'LG 1 Führungsebenen'!$H$9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50-4257-B49D-CAE803BC374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550-4257-B49D-CAE803BC37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Führungsebenen'!$H$10:$H$15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0.83333333333333337</c:v>
                </c:pt>
                <c:pt idx="3">
                  <c:v>0.63636363636363635</c:v>
                </c:pt>
                <c:pt idx="4">
                  <c:v>0.81818181818181823</c:v>
                </c:pt>
                <c:pt idx="5">
                  <c:v>0.78947368421052633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50-4257-B49D-CAE803BC374B}"/>
            </c:ext>
          </c:extLst>
        </c:ser>
        <c:ser>
          <c:idx val="2"/>
          <c:order val="2"/>
          <c:tx>
            <c:strRef>
              <c:f>'LG 1 Führungsebenen'!$I$9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Führungsebenen'!$I$10:$I$15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11-4692-A6B3-55F3C1B1F061}"/>
            </c:ext>
          </c:extLst>
        </c:ser>
        <c:ser>
          <c:idx val="3"/>
          <c:order val="3"/>
          <c:tx>
            <c:strRef>
              <c:f>'LG 1 Führungsebenen'!$J$9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Führungsebenen'!$J$10:$J$15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11-4692-A6B3-55F3C1B1F0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106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absolut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'LG 1 Führungsebenen'!$B$9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5A-463F-B1FC-403133A5D2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Führungsebenen'!$B$10:$B$15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B-4727-8125-6EB7F450CED1}"/>
            </c:ext>
          </c:extLst>
        </c:ser>
        <c:ser>
          <c:idx val="0"/>
          <c:order val="1"/>
          <c:tx>
            <c:strRef>
              <c:f>'LG 1 Führungsebenen'!$C$9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Führungsebenen'!$C$10:$C$15</c:f>
              <c:numCache>
                <c:formatCode>#,##0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B-4727-8125-6EB7F450CED1}"/>
            </c:ext>
          </c:extLst>
        </c:ser>
        <c:ser>
          <c:idx val="2"/>
          <c:order val="2"/>
          <c:tx>
            <c:strRef>
              <c:f>'LG 1 Führungsebenen'!$D$9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Führungsebenen'!$D$10:$D$15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2F1-424A-BC5B-A63E665D75A8}"/>
            </c:ext>
          </c:extLst>
        </c:ser>
        <c:ser>
          <c:idx val="3"/>
          <c:order val="3"/>
          <c:tx>
            <c:strRef>
              <c:f>'LG 1 Führungsebenen'!$E$9</c:f>
              <c:strCache>
                <c:ptCount val="1"/>
                <c:pt idx="0">
                  <c:v>k. 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1 Führungsebenen'!$A$10:$A$15</c:f>
              <c:strCache>
                <c:ptCount val="6"/>
                <c:pt idx="0">
                  <c:v> Mitglieder Präsidium </c:v>
                </c:pt>
                <c:pt idx="1">
                  <c:v>Vizepräsident*innen</c:v>
                </c:pt>
                <c:pt idx="2">
                  <c:v>Dekan*innen</c:v>
                </c:pt>
                <c:pt idx="3">
                  <c:v>Studiendekan*innen</c:v>
                </c:pt>
                <c:pt idx="4">
                  <c:v>Prodekan*innen</c:v>
                </c:pt>
                <c:pt idx="5">
                  <c:v>ges</c:v>
                </c:pt>
              </c:strCache>
            </c:strRef>
          </c:cat>
          <c:val>
            <c:numRef>
              <c:f>'LG 1 Führungsebenen'!$E$10:$E$15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2F1-424A-BC5B-A63E665D75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2056"/>
        <c:axId val="241062448"/>
      </c:barChart>
      <c:catAx>
        <c:axId val="241062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41062448"/>
        <c:crosses val="autoZero"/>
        <c:auto val="1"/>
        <c:lblAlgn val="ctr"/>
        <c:lblOffset val="100"/>
        <c:noMultiLvlLbl val="0"/>
      </c:catAx>
      <c:valAx>
        <c:axId val="241062448"/>
        <c:scaling>
          <c:orientation val="minMax"/>
        </c:scaling>
        <c:delete val="0"/>
        <c:axPos val="t"/>
        <c:majorGridlines/>
        <c:numFmt formatCode="#,##0" sourceLinked="1"/>
        <c:majorTickMark val="none"/>
        <c:minorTickMark val="none"/>
        <c:tickLblPos val="nextTo"/>
        <c:crossAx val="241062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CH" sz="1400"/>
              <a:t>Vergleich Zentrale Hochschulverwaltung</a:t>
            </a:r>
          </a:p>
        </c:rich>
      </c:tx>
      <c:layout>
        <c:manualLayout>
          <c:xMode val="edge"/>
          <c:yMode val="edge"/>
          <c:x val="0.21444037382255796"/>
          <c:y val="4.2617980856904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91830327370207"/>
          <c:y val="0.31800108726187382"/>
          <c:w val="0.58220201166375074"/>
          <c:h val="0.58458638506520211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'LG 2 Verwalt. Leitung'!$G$9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2B-430D-8A2C-8A1CE9C48F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B-430D-8A2C-8A1CE9C48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2 Verwalt. Leitung'!$A$10:$A$11</c:f>
              <c:strCache>
                <c:ptCount val="2"/>
                <c:pt idx="0">
                  <c:v>Beschäftigte </c:v>
                </c:pt>
                <c:pt idx="1">
                  <c:v>Leitungen </c:v>
                </c:pt>
              </c:strCache>
            </c:strRef>
          </c:cat>
          <c:val>
            <c:numRef>
              <c:f>'LG 2 Verwalt. Leitung'!$G$10:$G$11</c:f>
              <c:numCache>
                <c:formatCode>0%</c:formatCode>
                <c:ptCount val="2"/>
                <c:pt idx="0">
                  <c:v>0.8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B-430D-8A2C-8A1CE9C48F9F}"/>
            </c:ext>
          </c:extLst>
        </c:ser>
        <c:ser>
          <c:idx val="0"/>
          <c:order val="1"/>
          <c:tx>
            <c:strRef>
              <c:f>'LG 2 Verwalt. Leitung'!$H$9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F2B-430D-8A2C-8A1CE9C48F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F2B-430D-8A2C-8A1CE9C48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2 Verwalt. Leitung'!$A$10:$A$11</c:f>
              <c:strCache>
                <c:ptCount val="2"/>
                <c:pt idx="0">
                  <c:v>Beschäftigte </c:v>
                </c:pt>
                <c:pt idx="1">
                  <c:v>Leitungen </c:v>
                </c:pt>
              </c:strCache>
            </c:strRef>
          </c:cat>
          <c:val>
            <c:numRef>
              <c:f>'LG 2 Verwalt. Leitung'!$H$10:$H$11</c:f>
              <c:numCache>
                <c:formatCode>0%</c:formatCode>
                <c:ptCount val="2"/>
                <c:pt idx="0">
                  <c:v>0.2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2B-430D-8A2C-8A1CE9C48F9F}"/>
            </c:ext>
          </c:extLst>
        </c:ser>
        <c:ser>
          <c:idx val="2"/>
          <c:order val="2"/>
          <c:tx>
            <c:strRef>
              <c:f>'LG 2 Verwalt. Leitung'!$I$9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cat>
            <c:strRef>
              <c:f>'LG 2 Verwalt. Leitung'!$A$10:$A$11</c:f>
              <c:strCache>
                <c:ptCount val="2"/>
                <c:pt idx="0">
                  <c:v>Beschäftigte </c:v>
                </c:pt>
                <c:pt idx="1">
                  <c:v>Leitungen </c:v>
                </c:pt>
              </c:strCache>
            </c:strRef>
          </c:cat>
          <c:val>
            <c:numRef>
              <c:f>'LG 2 Verwalt. Leitung'!$I$10:$I$11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91-4F4C-80DF-F7E18666763D}"/>
            </c:ext>
          </c:extLst>
        </c:ser>
        <c:ser>
          <c:idx val="3"/>
          <c:order val="3"/>
          <c:tx>
            <c:strRef>
              <c:f>'LG 2 Verwalt. Leitung'!$J$9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cat>
            <c:strRef>
              <c:f>'LG 2 Verwalt. Leitung'!$A$10:$A$11</c:f>
              <c:strCache>
                <c:ptCount val="2"/>
                <c:pt idx="0">
                  <c:v>Beschäftigte </c:v>
                </c:pt>
                <c:pt idx="1">
                  <c:v>Leitungen </c:v>
                </c:pt>
              </c:strCache>
            </c:strRef>
          </c:cat>
          <c:val>
            <c:numRef>
              <c:f>'LG 2 Verwalt. Leitung'!$J$10:$J$11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91-4F4C-80DF-F7E18666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10608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3 Leitung Proj.'!$G$9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3 Leitung Proj.'!$A$10</c:f>
              <c:strCache>
                <c:ptCount val="1"/>
                <c:pt idx="0">
                  <c:v>Leitung grösserer 
(Forschungs-)Projekte</c:v>
                </c:pt>
              </c:strCache>
            </c:strRef>
          </c:cat>
          <c:val>
            <c:numRef>
              <c:f>'LG 3 Leitung Proj.'!$G$10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9-4E83-824C-C51A148C5F72}"/>
            </c:ext>
          </c:extLst>
        </c:ser>
        <c:ser>
          <c:idx val="0"/>
          <c:order val="1"/>
          <c:tx>
            <c:strRef>
              <c:f>'LG 3 Leitung Proj.'!$H$9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3 Leitung Proj.'!$A$10</c:f>
              <c:strCache>
                <c:ptCount val="1"/>
                <c:pt idx="0">
                  <c:v>Leitung grösserer 
(Forschungs-)Projekte</c:v>
                </c:pt>
              </c:strCache>
            </c:strRef>
          </c:cat>
          <c:val>
            <c:numRef>
              <c:f>'LG 3 Leitung Proj.'!$H$10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9-4E83-824C-C51A148C5F72}"/>
            </c:ext>
          </c:extLst>
        </c:ser>
        <c:ser>
          <c:idx val="2"/>
          <c:order val="2"/>
          <c:tx>
            <c:strRef>
              <c:f>'LG 3 Leitung Proj.'!$I$9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3 Leitung Proj.'!$A$10</c:f>
              <c:strCache>
                <c:ptCount val="1"/>
                <c:pt idx="0">
                  <c:v>Leitung grösserer 
(Forschungs-)Projekte</c:v>
                </c:pt>
              </c:strCache>
            </c:strRef>
          </c:cat>
          <c:val>
            <c:numRef>
              <c:f>'LG 3 Leitung Proj.'!$I$10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6-44D6-85A2-55973185621E}"/>
            </c:ext>
          </c:extLst>
        </c:ser>
        <c:ser>
          <c:idx val="3"/>
          <c:order val="3"/>
          <c:tx>
            <c:strRef>
              <c:f>'LG 3 Leitung Proj.'!$J$9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3 Leitung Proj.'!$A$10</c:f>
              <c:strCache>
                <c:ptCount val="1"/>
                <c:pt idx="0">
                  <c:v>Leitung grösserer 
(Forschungs-)Projekte</c:v>
                </c:pt>
              </c:strCache>
            </c:strRef>
          </c:cat>
          <c:val>
            <c:numRef>
              <c:f>'LG 3 Leitung Proj.'!$J$10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6-44D6-85A2-5597318562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2144744"/>
        <c:axId val="422145136"/>
      </c:barChart>
      <c:catAx>
        <c:axId val="422144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422145136"/>
        <c:crosses val="autoZero"/>
        <c:auto val="1"/>
        <c:lblAlgn val="ctr"/>
        <c:lblOffset val="100"/>
        <c:noMultiLvlLbl val="0"/>
      </c:catAx>
      <c:valAx>
        <c:axId val="4221451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2144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MK - Maschinenbau und Kunststofftechnik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'!$G$102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'!$A$103:$A$105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'!$G$103:$G$105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9-4F2C-88B9-FB9D2207CD09}"/>
            </c:ext>
          </c:extLst>
        </c:ser>
        <c:ser>
          <c:idx val="1"/>
          <c:order val="1"/>
          <c:tx>
            <c:strRef>
              <c:f>'S 3 Studienverlauf '!$H$102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'!$A$103:$A$105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'!$H$103:$H$105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9-4F2C-88B9-FB9D2207CD09}"/>
            </c:ext>
          </c:extLst>
        </c:ser>
        <c:ser>
          <c:idx val="2"/>
          <c:order val="2"/>
          <c:tx>
            <c:strRef>
              <c:f>'S 3 Studienverlauf '!$I$102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'!$A$103:$A$105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'!$I$103:$I$105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9-4F2C-88B9-FB9D2207CD09}"/>
            </c:ext>
          </c:extLst>
        </c:ser>
        <c:ser>
          <c:idx val="3"/>
          <c:order val="3"/>
          <c:tx>
            <c:strRef>
              <c:f>'S 3 Studienverlauf '!$J$102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'!$A$103:$A$105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'!$J$103:$J$105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29-4F2C-88B9-FB9D2207C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8208"/>
        <c:axId val="140488224"/>
      </c:lineChart>
      <c:catAx>
        <c:axId val="1404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8224"/>
        <c:crosses val="autoZero"/>
        <c:auto val="1"/>
        <c:lblAlgn val="ctr"/>
        <c:lblOffset val="100"/>
        <c:noMultiLvlLbl val="0"/>
      </c:catAx>
      <c:valAx>
        <c:axId val="1404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9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Senat und Senatskommissionen absolut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'LG 4 Zentr. Gremien'!$B$9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Gremien'!$B$10:$B$21</c:f>
              <c:numCache>
                <c:formatCode>#,##0</c:formatCode>
                <c:ptCount val="12"/>
                <c:pt idx="0">
                  <c:v>8</c:v>
                </c:pt>
                <c:pt idx="1">
                  <c:v>4</c:v>
                </c:pt>
                <c:pt idx="4">
                  <c:v>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1-4B4B-BB2C-737D1E4D46A8}"/>
            </c:ext>
          </c:extLst>
        </c:ser>
        <c:ser>
          <c:idx val="0"/>
          <c:order val="1"/>
          <c:tx>
            <c:strRef>
              <c:f>'LG 4 Zentr. Gremien'!$C$9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Gremien'!$C$10:$C$21</c:f>
              <c:numCache>
                <c:formatCode>#,##0</c:formatCode>
                <c:ptCount val="12"/>
                <c:pt idx="0">
                  <c:v>24</c:v>
                </c:pt>
                <c:pt idx="1">
                  <c:v>3</c:v>
                </c:pt>
                <c:pt idx="4">
                  <c:v>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1-4B4B-BB2C-737D1E4D46A8}"/>
            </c:ext>
          </c:extLst>
        </c:ser>
        <c:ser>
          <c:idx val="2"/>
          <c:order val="2"/>
          <c:tx>
            <c:strRef>
              <c:f>'LG 4 Zentr. Gremien'!$D$9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Gremien'!$D$10:$D$21</c:f>
              <c:numCache>
                <c:formatCode>#,##0</c:formatCode>
                <c:ptCount val="12"/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E-4BAC-88A3-F0C02386F03D}"/>
            </c:ext>
          </c:extLst>
        </c:ser>
        <c:ser>
          <c:idx val="3"/>
          <c:order val="3"/>
          <c:tx>
            <c:strRef>
              <c:f>'LG 4 Zentr. Gremien'!$E$9</c:f>
              <c:strCache>
                <c:ptCount val="1"/>
                <c:pt idx="0">
                  <c:v>k. 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Gremien'!$E$10:$E$21</c:f>
              <c:numCache>
                <c:formatCode>#,##0</c:formatCode>
                <c:ptCount val="12"/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E-4BAC-88A3-F0C02386F0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2056"/>
        <c:axId val="241062448"/>
      </c:barChart>
      <c:catAx>
        <c:axId val="241062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41062448"/>
        <c:crosses val="autoZero"/>
        <c:auto val="1"/>
        <c:lblAlgn val="ctr"/>
        <c:lblOffset val="100"/>
        <c:noMultiLvlLbl val="0"/>
      </c:catAx>
      <c:valAx>
        <c:axId val="241062448"/>
        <c:scaling>
          <c:orientation val="minMax"/>
        </c:scaling>
        <c:delete val="0"/>
        <c:axPos val="t"/>
        <c:majorGridlines/>
        <c:numFmt formatCode="#,##0" sourceLinked="1"/>
        <c:majorTickMark val="none"/>
        <c:minorTickMark val="none"/>
        <c:tickLblPos val="nextTo"/>
        <c:crossAx val="241062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800" b="1" i="0" u="none" strike="noStrike" baseline="0">
                <a:effectLst/>
              </a:rPr>
              <a:t>Senat und Senatskommissionen </a:t>
            </a:r>
            <a:r>
              <a:rPr lang="de-CH"/>
              <a:t>prozentual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4 Zentr. Gremien'!$G$9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4DC-45E7-AFE6-8A6BA5CFC18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4DC-45E7-AFE6-8A6BA5CFC1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Gremien'!$G$10:$G$21</c:f>
              <c:numCache>
                <c:formatCode>0%</c:formatCode>
                <c:ptCount val="12"/>
                <c:pt idx="0">
                  <c:v>0.25</c:v>
                </c:pt>
                <c:pt idx="1">
                  <c:v>0.5714285714285714</c:v>
                </c:pt>
                <c:pt idx="2">
                  <c:v>0</c:v>
                </c:pt>
                <c:pt idx="3">
                  <c:v>0</c:v>
                </c:pt>
                <c:pt idx="4">
                  <c:v>0.66666666666666663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0.35555555555555557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DC-45E7-AFE6-8A6BA5CFC18E}"/>
            </c:ext>
          </c:extLst>
        </c:ser>
        <c:ser>
          <c:idx val="0"/>
          <c:order val="1"/>
          <c:tx>
            <c:strRef>
              <c:f>'LG 4 Zentr. Gremien'!$H$9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4DC-45E7-AFE6-8A6BA5CFC18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DC-45E7-AFE6-8A6BA5CFC1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Gremien'!$H$10:$H$21</c:f>
              <c:numCache>
                <c:formatCode>0%</c:formatCode>
                <c:ptCount val="12"/>
                <c:pt idx="0">
                  <c:v>0.75</c:v>
                </c:pt>
                <c:pt idx="1">
                  <c:v>0.42857142857142855</c:v>
                </c:pt>
                <c:pt idx="2">
                  <c:v>0</c:v>
                </c:pt>
                <c:pt idx="3">
                  <c:v>0</c:v>
                </c:pt>
                <c:pt idx="4">
                  <c:v>0.33333333333333331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0.64444444444444449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DC-45E7-AFE6-8A6BA5CFC18E}"/>
            </c:ext>
          </c:extLst>
        </c:ser>
        <c:ser>
          <c:idx val="2"/>
          <c:order val="2"/>
          <c:tx>
            <c:strRef>
              <c:f>'LG 4 Zentr. Gremien'!$I$9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Gremien'!$I$10:$I$21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DA-4EB7-ABA0-A7E809ABABC4}"/>
            </c:ext>
          </c:extLst>
        </c:ser>
        <c:ser>
          <c:idx val="3"/>
          <c:order val="3"/>
          <c:tx>
            <c:strRef>
              <c:f>'LG 4 Zentr. Gremien'!$J$9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4 Zentr. Gremien'!$A$10:$A$21</c:f>
              <c:strCache>
                <c:ptCount val="12"/>
                <c:pt idx="0">
                  <c:v>Senat</c:v>
                </c:pt>
                <c:pt idx="1">
                  <c:v>Hochschulrat</c:v>
                </c:pt>
                <c:pt idx="2">
                  <c:v>Bibliothekskommission</c:v>
                </c:pt>
                <c:pt idx="3">
                  <c:v>Forschungskommission</c:v>
                </c:pt>
                <c:pt idx="4">
                  <c:v>Kommission für Gleichstellung</c:v>
                </c:pt>
                <c:pt idx="5">
                  <c:v>Kommission Internationalisierung</c:v>
                </c:pt>
                <c:pt idx="6">
                  <c:v>Ombudskommission</c:v>
                </c:pt>
                <c:pt idx="7">
                  <c:v>Kommission Studienbeiträge</c:v>
                </c:pt>
                <c:pt idx="8">
                  <c:v>Studienqualitätsmittelkommission</c:v>
                </c:pt>
                <c:pt idx="9">
                  <c:v>Kommission Transparenz/ Ethik in Forschung</c:v>
                </c:pt>
                <c:pt idx="10">
                  <c:v>Weiterbildungskommission</c:v>
                </c:pt>
                <c:pt idx="11">
                  <c:v>Senatskommissionen ges</c:v>
                </c:pt>
              </c:strCache>
            </c:strRef>
          </c:cat>
          <c:val>
            <c:numRef>
              <c:f>'LG 4 Zentr. Gremien'!$J$10:$J$21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DA-4EB7-ABA0-A7E809ABAB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10608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Fachbereichsräte absolut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'LG 5 Gremien Fachb.'!$B$9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Fachb.'!$B$10:$B$18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 formatCode="#,##0">
                  <c:v>4</c:v>
                </c:pt>
                <c:pt idx="5" formatCode="#,##0">
                  <c:v>7</c:v>
                </c:pt>
                <c:pt idx="6" formatCode="#,##0">
                  <c:v>9</c:v>
                </c:pt>
                <c:pt idx="7" formatCode="#,##0">
                  <c:v>6</c:v>
                </c:pt>
                <c:pt idx="8" formatCode="#,##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B-4EC3-AE93-4FC299BABAD1}"/>
            </c:ext>
          </c:extLst>
        </c:ser>
        <c:ser>
          <c:idx val="0"/>
          <c:order val="1"/>
          <c:tx>
            <c:strRef>
              <c:f>'LG 5 Gremien Fachb.'!$C$9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Fachb.'!$C$10:$C$18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 formatCode="#,##0">
                  <c:v>40</c:v>
                </c:pt>
                <c:pt idx="5" formatCode="#,##0">
                  <c:v>4</c:v>
                </c:pt>
                <c:pt idx="6" formatCode="#,##0">
                  <c:v>2</c:v>
                </c:pt>
                <c:pt idx="7" formatCode="#,##0">
                  <c:v>6</c:v>
                </c:pt>
                <c:pt idx="8" formatCode="#,##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B-4EC3-AE93-4FC299BABAD1}"/>
            </c:ext>
          </c:extLst>
        </c:ser>
        <c:ser>
          <c:idx val="2"/>
          <c:order val="2"/>
          <c:tx>
            <c:strRef>
              <c:f>'LG 5 Gremien Fachb.'!$D$9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Fachb.'!$D$10:$D$18</c:f>
              <c:numCache>
                <c:formatCode>General</c:formatCode>
                <c:ptCount val="9"/>
                <c:pt idx="4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1-47FE-8A94-3BBE7C448382}"/>
            </c:ext>
          </c:extLst>
        </c:ser>
        <c:ser>
          <c:idx val="3"/>
          <c:order val="3"/>
          <c:tx>
            <c:strRef>
              <c:f>'LG 5 Gremien Fachb.'!$E$9</c:f>
              <c:strCache>
                <c:ptCount val="1"/>
                <c:pt idx="0">
                  <c:v>k. 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Fachb.'!$E$10:$E$18</c:f>
              <c:numCache>
                <c:formatCode>General</c:formatCode>
                <c:ptCount val="9"/>
                <c:pt idx="4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1-47FE-8A94-3BBE7C4483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2056"/>
        <c:axId val="241062448"/>
      </c:barChart>
      <c:catAx>
        <c:axId val="241062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41062448"/>
        <c:crosses val="autoZero"/>
        <c:auto val="1"/>
        <c:lblAlgn val="ctr"/>
        <c:lblOffset val="100"/>
        <c:noMultiLvlLbl val="0"/>
      </c:catAx>
      <c:valAx>
        <c:axId val="241062448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241062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Fachbereichsräte</a:t>
            </a:r>
            <a:r>
              <a:rPr lang="de-CH" baseline="0"/>
              <a:t> </a:t>
            </a:r>
            <a:r>
              <a:rPr lang="de-CH"/>
              <a:t>prozentual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5 Gremien Fachb.'!$G$9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8F-4CBF-8AC2-426FD8B05C0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8F-4CBF-8AC2-426FD8B05C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Fachb.'!$G$10:$G$18</c:f>
              <c:numCache>
                <c:formatCode>0%</c:formatCode>
                <c:ptCount val="9"/>
                <c:pt idx="0">
                  <c:v>0.18181818181818182</c:v>
                </c:pt>
                <c:pt idx="1">
                  <c:v>0.18181818181818182</c:v>
                </c:pt>
                <c:pt idx="2">
                  <c:v>0</c:v>
                </c:pt>
                <c:pt idx="3">
                  <c:v>0</c:v>
                </c:pt>
                <c:pt idx="4">
                  <c:v>9.0909090909090912E-2</c:v>
                </c:pt>
                <c:pt idx="5">
                  <c:v>0.63636363636363635</c:v>
                </c:pt>
                <c:pt idx="6">
                  <c:v>0.81818181818181823</c:v>
                </c:pt>
                <c:pt idx="7">
                  <c:v>0.5</c:v>
                </c:pt>
                <c:pt idx="8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8F-4CBF-8AC2-426FD8B05C0B}"/>
            </c:ext>
          </c:extLst>
        </c:ser>
        <c:ser>
          <c:idx val="0"/>
          <c:order val="1"/>
          <c:tx>
            <c:strRef>
              <c:f>'LG 5 Gremien Fachb.'!$H$9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8F-4CBF-8AC2-426FD8B05C0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F8F-4CBF-8AC2-426FD8B05C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Fachb.'!$H$10:$H$18</c:f>
              <c:numCache>
                <c:formatCode>0%</c:formatCode>
                <c:ptCount val="9"/>
                <c:pt idx="0">
                  <c:v>0.81818181818181823</c:v>
                </c:pt>
                <c:pt idx="1">
                  <c:v>0.81818181818181823</c:v>
                </c:pt>
                <c:pt idx="2">
                  <c:v>1</c:v>
                </c:pt>
                <c:pt idx="3">
                  <c:v>1</c:v>
                </c:pt>
                <c:pt idx="4">
                  <c:v>0.90909090909090906</c:v>
                </c:pt>
                <c:pt idx="5">
                  <c:v>0.36363636363636365</c:v>
                </c:pt>
                <c:pt idx="6">
                  <c:v>0.18181818181818182</c:v>
                </c:pt>
                <c:pt idx="7">
                  <c:v>0.5</c:v>
                </c:pt>
                <c:pt idx="8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8F-4CBF-8AC2-426FD8B05C0B}"/>
            </c:ext>
          </c:extLst>
        </c:ser>
        <c:ser>
          <c:idx val="2"/>
          <c:order val="2"/>
          <c:tx>
            <c:strRef>
              <c:f>'LG 5 Gremien Fachb.'!$I$9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Fachb.'!$I$10:$I$18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F0-4085-B1EE-BD0AFACEDD50}"/>
            </c:ext>
          </c:extLst>
        </c:ser>
        <c:ser>
          <c:idx val="3"/>
          <c:order val="3"/>
          <c:tx>
            <c:strRef>
              <c:f>'LG 5 Gremien Fachb.'!$J$9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Fachb.'!$A$10:$A$18</c:f>
              <c:strCache>
                <c:ptCount val="9"/>
                <c:pt idx="0">
                  <c:v>Fachbereichsrat B</c:v>
                </c:pt>
                <c:pt idx="1">
                  <c:v>Fachbereichsrat EIT</c:v>
                </c:pt>
                <c:pt idx="2">
                  <c:v>Fachbereichsrat I</c:v>
                </c:pt>
                <c:pt idx="3">
                  <c:v>Fachbereichsrat MK</c:v>
                </c:pt>
                <c:pt idx="4">
                  <c:v>Summe MINT-Bereich</c:v>
                </c:pt>
                <c:pt idx="5">
                  <c:v>Fachbereichsrat GW</c:v>
                </c:pt>
                <c:pt idx="6">
                  <c:v>Fachbereichsrat S</c:v>
                </c:pt>
                <c:pt idx="7">
                  <c:v>Fachbereichsrat W</c:v>
                </c:pt>
                <c:pt idx="8">
                  <c:v>Fachbereichsräte ges</c:v>
                </c:pt>
              </c:strCache>
            </c:strRef>
          </c:cat>
          <c:val>
            <c:numRef>
              <c:f>'LG 5 Gremien Fachb.'!$J$10:$J$18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F0-4085-B1EE-BD0AFACEDD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1060880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Studienkommissionen absolut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'LG 5 Gremien Fachb.'!$B$20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Fachb.'!$B$21:$B$30</c:f>
              <c:numCache>
                <c:formatCode>General</c:formatCode>
                <c:ptCount val="10"/>
                <c:pt idx="4" formatCode="#,##0">
                  <c:v>3</c:v>
                </c:pt>
                <c:pt idx="5" formatCode="#,##0">
                  <c:v>3</c:v>
                </c:pt>
                <c:pt idx="9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2-48AB-B332-64A29C7AE41F}"/>
            </c:ext>
          </c:extLst>
        </c:ser>
        <c:ser>
          <c:idx val="0"/>
          <c:order val="1"/>
          <c:tx>
            <c:strRef>
              <c:f>'LG 5 Gremien Fachb.'!$C$20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Fachb.'!$C$21:$C$30</c:f>
              <c:numCache>
                <c:formatCode>General</c:formatCode>
                <c:ptCount val="10"/>
                <c:pt idx="4" formatCode="#,##0">
                  <c:v>4</c:v>
                </c:pt>
                <c:pt idx="5" formatCode="#,##0">
                  <c:v>4</c:v>
                </c:pt>
                <c:pt idx="9" formatCode="#,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2-48AB-B332-64A29C7AE41F}"/>
            </c:ext>
          </c:extLst>
        </c:ser>
        <c:ser>
          <c:idx val="2"/>
          <c:order val="2"/>
          <c:tx>
            <c:strRef>
              <c:f>'LG 5 Gremien Fachb.'!$D$20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Fachb.'!$D$21:$D$30</c:f>
              <c:numCache>
                <c:formatCode>General</c:formatCode>
                <c:ptCount val="10"/>
                <c:pt idx="5" formatCode="#,##0">
                  <c:v>0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0-4695-AB67-D4416723C4FD}"/>
            </c:ext>
          </c:extLst>
        </c:ser>
        <c:ser>
          <c:idx val="3"/>
          <c:order val="3"/>
          <c:tx>
            <c:strRef>
              <c:f>'LG 5 Gremien Fachb.'!$E$20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Fachb.'!$E$21:$E$30</c:f>
              <c:numCache>
                <c:formatCode>General</c:formatCode>
                <c:ptCount val="10"/>
                <c:pt idx="5" formatCode="#,##0">
                  <c:v>0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0-4695-AB67-D4416723C4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2056"/>
        <c:axId val="241062448"/>
      </c:barChart>
      <c:catAx>
        <c:axId val="241062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2448"/>
        <c:crosses val="autoZero"/>
        <c:auto val="1"/>
        <c:lblAlgn val="ctr"/>
        <c:lblOffset val="100"/>
        <c:noMultiLvlLbl val="0"/>
      </c:catAx>
      <c:valAx>
        <c:axId val="241062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20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 sz="1800" b="1" i="0" u="none" strike="noStrike" baseline="0">
                <a:effectLst/>
              </a:rPr>
              <a:t>Studienkommissionen</a:t>
            </a:r>
            <a:r>
              <a:rPr lang="de-CH" baseline="0"/>
              <a:t> </a:t>
            </a:r>
            <a:r>
              <a:rPr lang="de-CH"/>
              <a:t>prozentual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5 Gremien Fachb.'!$G$20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C7-4A38-AD02-DEA00AAC0F6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C7-4A38-AD02-DEA00AAC0F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Fachb.'!$G$21:$G$30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0.42857142857142855</c:v>
                </c:pt>
                <c:pt idx="5">
                  <c:v>0.42857142857142855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C7-4A38-AD02-DEA00AAC0F63}"/>
            </c:ext>
          </c:extLst>
        </c:ser>
        <c:ser>
          <c:idx val="0"/>
          <c:order val="1"/>
          <c:tx>
            <c:strRef>
              <c:f>'LG 5 Gremien Fachb.'!$H$20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Fachb.'!$H$21:$H$30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0.5714285714285714</c:v>
                </c:pt>
                <c:pt idx="5">
                  <c:v>0.5714285714285714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C7-4A38-AD02-DEA00AAC0F63}"/>
            </c:ext>
          </c:extLst>
        </c:ser>
        <c:ser>
          <c:idx val="2"/>
          <c:order val="2"/>
          <c:tx>
            <c:strRef>
              <c:f>'LG 5 Gremien Fachb.'!$I$20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Fachb.'!$I$21:$I$30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C-4865-A6CC-AF226081777E}"/>
            </c:ext>
          </c:extLst>
        </c:ser>
        <c:ser>
          <c:idx val="3"/>
          <c:order val="3"/>
          <c:tx>
            <c:strRef>
              <c:f>'LG 5 Gremien Fachb.'!$J$20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Fachb.'!$A$21:$A$30</c:f>
              <c:strCache>
                <c:ptCount val="10"/>
                <c:pt idx="0">
                  <c:v>Studienkommission Fak.B</c:v>
                </c:pt>
                <c:pt idx="1">
                  <c:v>Studienkommission Fak. EIT</c:v>
                </c:pt>
                <c:pt idx="2">
                  <c:v>Studienkommission Fak. I</c:v>
                </c:pt>
                <c:pt idx="3">
                  <c:v>Studienkommission Fak. MK</c:v>
                </c:pt>
                <c:pt idx="4">
                  <c:v>Studienkommission Fak. MN</c:v>
                </c:pt>
                <c:pt idx="5">
                  <c:v>Summe MINT-Bereich</c:v>
                </c:pt>
                <c:pt idx="6">
                  <c:v>Studienkommission Fak. GW</c:v>
                </c:pt>
                <c:pt idx="7">
                  <c:v>Studienkommission Fak. S</c:v>
                </c:pt>
                <c:pt idx="8">
                  <c:v>Studienkommission Fak. W</c:v>
                </c:pt>
                <c:pt idx="9">
                  <c:v>Studienkommissionen ges</c:v>
                </c:pt>
              </c:strCache>
            </c:strRef>
          </c:cat>
          <c:val>
            <c:numRef>
              <c:f>'LG 5 Gremien Fachb.'!$J$21:$J$30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C-4865-A6CC-AF22608177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Prüfungsausschüsse absolut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'LG 5 Gremien Fachb.'!$B$32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Fachb.'!$B$33:$B$41</c:f>
              <c:numCache>
                <c:formatCode>General</c:formatCode>
                <c:ptCount val="9"/>
                <c:pt idx="0">
                  <c:v>3</c:v>
                </c:pt>
                <c:pt idx="4" formatCode="#,##0">
                  <c:v>3</c:v>
                </c:pt>
                <c:pt idx="8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E-452D-8908-2A81BB7FAAE9}"/>
            </c:ext>
          </c:extLst>
        </c:ser>
        <c:ser>
          <c:idx val="0"/>
          <c:order val="1"/>
          <c:tx>
            <c:strRef>
              <c:f>'LG 5 Gremien Fachb.'!$C$32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Fachb.'!$C$33:$C$41</c:f>
              <c:numCache>
                <c:formatCode>General</c:formatCode>
                <c:ptCount val="9"/>
                <c:pt idx="0">
                  <c:v>4</c:v>
                </c:pt>
                <c:pt idx="4" formatCode="#,##0">
                  <c:v>4</c:v>
                </c:pt>
                <c:pt idx="8" formatCode="#,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E-452D-8908-2A81BB7FAAE9}"/>
            </c:ext>
          </c:extLst>
        </c:ser>
        <c:ser>
          <c:idx val="2"/>
          <c:order val="2"/>
          <c:tx>
            <c:strRef>
              <c:f>'LG 5 Gremien Fachb.'!$D$32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Fachb.'!$D$33:$D$41</c:f>
              <c:numCache>
                <c:formatCode>General</c:formatCode>
                <c:ptCount val="9"/>
                <c:pt idx="4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3-4F13-A6F3-2AFD77FE1FA3}"/>
            </c:ext>
          </c:extLst>
        </c:ser>
        <c:ser>
          <c:idx val="3"/>
          <c:order val="3"/>
          <c:tx>
            <c:strRef>
              <c:f>'LG 5 Gremien Fachb.'!$E$32</c:f>
              <c:strCache>
                <c:ptCount val="1"/>
                <c:pt idx="0">
                  <c:v>k. 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Fachb.'!$E$33:$E$41</c:f>
              <c:numCache>
                <c:formatCode>General</c:formatCode>
                <c:ptCount val="9"/>
                <c:pt idx="4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3-4F13-A6F3-2AFD77FE1F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2056"/>
        <c:axId val="241062448"/>
      </c:barChart>
      <c:catAx>
        <c:axId val="241062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41062448"/>
        <c:crosses val="autoZero"/>
        <c:auto val="1"/>
        <c:lblAlgn val="ctr"/>
        <c:lblOffset val="100"/>
        <c:noMultiLvlLbl val="0"/>
      </c:catAx>
      <c:valAx>
        <c:axId val="241062448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241062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 sz="1800" b="1" i="0" u="none" strike="noStrike" baseline="0">
                <a:effectLst/>
              </a:rPr>
              <a:t>Prüfungsausschüsse</a:t>
            </a:r>
            <a:r>
              <a:rPr lang="de-CH" baseline="0"/>
              <a:t> </a:t>
            </a:r>
            <a:r>
              <a:rPr lang="de-CH"/>
              <a:t>prozentual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5 Gremien Fachb.'!$G$32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C6-4F53-83AA-A9445F98057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C6-4F53-83AA-A9445F9805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Fachb.'!$G$33:$G$41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0.42857142857142855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C6-4F53-83AA-A9445F98057C}"/>
            </c:ext>
          </c:extLst>
        </c:ser>
        <c:ser>
          <c:idx val="0"/>
          <c:order val="1"/>
          <c:tx>
            <c:strRef>
              <c:f>'LG 5 Gremien Fachb.'!$H$32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Fachb.'!$H$33:$H$41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0.5714285714285714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C6-4F53-83AA-A9445F98057C}"/>
            </c:ext>
          </c:extLst>
        </c:ser>
        <c:ser>
          <c:idx val="2"/>
          <c:order val="2"/>
          <c:tx>
            <c:strRef>
              <c:f>'LG 5 Gremien Fachb.'!$I$32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Fachb.'!$I$33:$I$41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7-4D3A-97F2-1592F108E7EE}"/>
            </c:ext>
          </c:extLst>
        </c:ser>
        <c:ser>
          <c:idx val="3"/>
          <c:order val="3"/>
          <c:tx>
            <c:strRef>
              <c:f>'LG 5 Gremien Fachb.'!$J$32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5 Gremien Fachb.'!$A$33:$A$41</c:f>
              <c:strCache>
                <c:ptCount val="9"/>
                <c:pt idx="0">
                  <c:v>Prüfungsaussschuss Fak.B</c:v>
                </c:pt>
                <c:pt idx="1">
                  <c:v>Prüfungsaussschuss Fak. EIT</c:v>
                </c:pt>
                <c:pt idx="2">
                  <c:v>Prüfungsaussschuss Fak. I</c:v>
                </c:pt>
                <c:pt idx="3">
                  <c:v>Prüfungsaussschuss Fak. MK</c:v>
                </c:pt>
                <c:pt idx="4">
                  <c:v>Summe MINT-Bereich</c:v>
                </c:pt>
                <c:pt idx="5">
                  <c:v>Prüfungsaussschuss Fak. GW</c:v>
                </c:pt>
                <c:pt idx="6">
                  <c:v>Prüfungsaussschuss Fak. S</c:v>
                </c:pt>
                <c:pt idx="7">
                  <c:v>Prüfungsaussschuss Fak. W</c:v>
                </c:pt>
                <c:pt idx="8">
                  <c:v>Prüfungsaussschüsse ges</c:v>
                </c:pt>
              </c:strCache>
            </c:strRef>
          </c:cat>
          <c:val>
            <c:numRef>
              <c:f>'LG 5 Gremien Fachb.'!$J$33:$J$41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27-4D3A-97F2-1592F108E7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l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B - Bauingenieurwesen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Berufungskomm.'!$G$11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44-40EA-9AD6-59DAADB9B92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44-40EA-9AD6-59DAADB9B9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Berufungskomm.'!$A$12:$A$17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Berufungskomm.'!$G$12:$G$17</c:f>
              <c:numCache>
                <c:formatCode>0%</c:formatCode>
                <c:ptCount val="6"/>
                <c:pt idx="0">
                  <c:v>0.33333333333333331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4-40EA-9AD6-59DAADB9B923}"/>
            </c:ext>
          </c:extLst>
        </c:ser>
        <c:ser>
          <c:idx val="0"/>
          <c:order val="1"/>
          <c:tx>
            <c:strRef>
              <c:f>'LG 6 Berufungskomm.'!$H$11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44-40EA-9AD6-59DAADB9B92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44-40EA-9AD6-59DAADB9B9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Berufungskomm.'!$A$12:$A$17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Berufungskomm.'!$H$12:$H$17</c:f>
              <c:numCache>
                <c:formatCode>0%</c:formatCode>
                <c:ptCount val="6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44-40EA-9AD6-59DAADB9B923}"/>
            </c:ext>
          </c:extLst>
        </c:ser>
        <c:ser>
          <c:idx val="2"/>
          <c:order val="2"/>
          <c:tx>
            <c:strRef>
              <c:f>'LG 6 Berufungskomm.'!$I$11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Berufungskomm.'!$A$12:$A$17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Berufungskomm.'!$I$12:$I$17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44-40EA-9AD6-59DAADB9B923}"/>
            </c:ext>
          </c:extLst>
        </c:ser>
        <c:ser>
          <c:idx val="3"/>
          <c:order val="3"/>
          <c:tx>
            <c:strRef>
              <c:f>'LG 6 Berufungskomm.'!$J$11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Berufungskomm.'!$A$12:$A$17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Berufungskomm.'!$J$12:$J$17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44-40EA-9AD6-59DAADB9B92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EIT - Elektrotechnik und Informationstechnik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Berufungskomm.'!$G$24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1B-4C5B-8BBB-B2E08F90D99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1B-4C5B-8BBB-B2E08F90D9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Berufungskomm.'!$A$25:$A$30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Berufungskomm.'!$G$25:$G$30</c:f>
              <c:numCache>
                <c:formatCode>0%</c:formatCode>
                <c:ptCount val="6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B-4C5B-8BBB-B2E08F90D996}"/>
            </c:ext>
          </c:extLst>
        </c:ser>
        <c:ser>
          <c:idx val="0"/>
          <c:order val="1"/>
          <c:tx>
            <c:strRef>
              <c:f>'LG 6 Berufungskomm.'!$H$24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1B-4C5B-8BBB-B2E08F90D99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1B-4C5B-8BBB-B2E08F90D9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Berufungskomm.'!$A$25:$A$30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Berufungskomm.'!$H$25:$H$30</c:f>
              <c:numCache>
                <c:formatCode>0%</c:formatCode>
                <c:ptCount val="6"/>
                <c:pt idx="0">
                  <c:v>0.66666666666666663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1B-4C5B-8BBB-B2E08F90D996}"/>
            </c:ext>
          </c:extLst>
        </c:ser>
        <c:ser>
          <c:idx val="2"/>
          <c:order val="2"/>
          <c:tx>
            <c:strRef>
              <c:f>'LG 6 Berufungskomm.'!$I$24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Berufungskomm.'!$A$25:$A$30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Berufungskomm.'!$I$25:$I$30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1B-4C5B-8BBB-B2E08F90D996}"/>
            </c:ext>
          </c:extLst>
        </c:ser>
        <c:ser>
          <c:idx val="3"/>
          <c:order val="3"/>
          <c:tx>
            <c:strRef>
              <c:f>'LG 6 Berufungskomm.'!$J$24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Berufungskomm.'!$A$25:$A$30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Berufungskomm.'!$J$25:$J$30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1B-4C5B-8BBB-B2E08F90D9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Total MINT-Bereich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'!$G$117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'!$A$118:$A$120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'!$G$118:$G$120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6-446D-8777-BB261403AC51}"/>
            </c:ext>
          </c:extLst>
        </c:ser>
        <c:ser>
          <c:idx val="1"/>
          <c:order val="1"/>
          <c:tx>
            <c:strRef>
              <c:f>'S 3 Studienverlauf '!$H$117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'!$A$118:$A$120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'!$H$118:$H$120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6-446D-8777-BB261403AC51}"/>
            </c:ext>
          </c:extLst>
        </c:ser>
        <c:ser>
          <c:idx val="2"/>
          <c:order val="2"/>
          <c:tx>
            <c:strRef>
              <c:f>'S 3 Studienverlauf '!$I$117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'!$A$118:$A$120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'!$I$118:$I$120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46-446D-8777-BB261403AC51}"/>
            </c:ext>
          </c:extLst>
        </c:ser>
        <c:ser>
          <c:idx val="3"/>
          <c:order val="3"/>
          <c:tx>
            <c:strRef>
              <c:f>'S 3 Studienverlauf '!$J$117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'!$A$118:$A$120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'!$J$118:$J$120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46-446D-8777-BB261403A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38976"/>
        <c:axId val="140535648"/>
      </c:lineChart>
      <c:catAx>
        <c:axId val="1405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35648"/>
        <c:crosses val="autoZero"/>
        <c:auto val="1"/>
        <c:lblAlgn val="ctr"/>
        <c:lblOffset val="100"/>
        <c:noMultiLvlLbl val="0"/>
      </c:catAx>
      <c:valAx>
        <c:axId val="140535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3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I - Informatik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Berufungskomm.'!$G$37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21-446F-A877-27F70DEAEED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21-446F-A877-27F70DEAEE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Berufungskomm.'!$A$38:$A$43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Berufungskomm.'!$G$38:$G$43</c:f>
              <c:numCache>
                <c:formatCode>0%</c:formatCode>
                <c:ptCount val="6"/>
                <c:pt idx="0">
                  <c:v>0.33333333333333331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1-446F-A877-27F70DEAEEDE}"/>
            </c:ext>
          </c:extLst>
        </c:ser>
        <c:ser>
          <c:idx val="0"/>
          <c:order val="1"/>
          <c:tx>
            <c:strRef>
              <c:f>'LG 6 Berufungskomm.'!$H$37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21-446F-A877-27F70DEAEED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D21-446F-A877-27F70DEAEE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Berufungskomm.'!$A$38:$A$43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Berufungskomm.'!$H$38:$H$43</c:f>
              <c:numCache>
                <c:formatCode>0%</c:formatCode>
                <c:ptCount val="6"/>
                <c:pt idx="0">
                  <c:v>0.66666666666666663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1-446F-A877-27F70DEAEEDE}"/>
            </c:ext>
          </c:extLst>
        </c:ser>
        <c:ser>
          <c:idx val="2"/>
          <c:order val="2"/>
          <c:tx>
            <c:strRef>
              <c:f>'LG 6 Berufungskomm.'!$I$37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Berufungskomm.'!$A$38:$A$43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Berufungskomm.'!$I$38:$I$43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21-446F-A877-27F70DEAEEDE}"/>
            </c:ext>
          </c:extLst>
        </c:ser>
        <c:ser>
          <c:idx val="3"/>
          <c:order val="3"/>
          <c:tx>
            <c:strRef>
              <c:f>'LG 6 Berufungskomm.'!$J$37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Berufungskomm.'!$A$38:$A$43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Berufungskomm.'!$J$38:$J$43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21-446F-A877-27F70DEAEE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MK - Maschinenbau und Kunststofftechnik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Berufungskomm.'!$G$50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82-4EC0-BDBB-1CC8E15903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82-4EC0-BDBB-1CC8E15903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Berufungskomm.'!$A$51:$A$56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Berufungskomm.'!$G$51:$G$56</c:f>
              <c:numCache>
                <c:formatCode>0%</c:formatCode>
                <c:ptCount val="6"/>
                <c:pt idx="0">
                  <c:v>0.33333333333333331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82-4EC0-BDBB-1CC8E15903B6}"/>
            </c:ext>
          </c:extLst>
        </c:ser>
        <c:ser>
          <c:idx val="0"/>
          <c:order val="1"/>
          <c:tx>
            <c:strRef>
              <c:f>'LG 6 Berufungskomm.'!$H$50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82-4EC0-BDBB-1CC8E15903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82-4EC0-BDBB-1CC8E15903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Berufungskomm.'!$A$51:$A$56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Berufungskomm.'!$H$51:$H$56</c:f>
              <c:numCache>
                <c:formatCode>0%</c:formatCode>
                <c:ptCount val="6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82-4EC0-BDBB-1CC8E15903B6}"/>
            </c:ext>
          </c:extLst>
        </c:ser>
        <c:ser>
          <c:idx val="2"/>
          <c:order val="2"/>
          <c:tx>
            <c:strRef>
              <c:f>'LG 6 Berufungskomm.'!$I$50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Berufungskomm.'!$A$51:$A$56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Berufungskomm.'!$I$51:$I$56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82-4EC0-BDBB-1CC8E15903B6}"/>
            </c:ext>
          </c:extLst>
        </c:ser>
        <c:ser>
          <c:idx val="3"/>
          <c:order val="3"/>
          <c:tx>
            <c:strRef>
              <c:f>'LG 6 Berufungskomm.'!$J$50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Berufungskomm.'!$A$51:$A$56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Berufungskomm.'!$J$51:$J$56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82-4EC0-BDBB-1CC8E15903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Summe MINT-Bereich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Berufungskomm.'!$G$63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2F-48AB-8643-19C33803A5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2F-48AB-8643-19C33803A5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Berufungskomm.'!$A$64:$A$69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Berufungskomm.'!$G$64:$G$69</c:f>
              <c:numCache>
                <c:formatCode>0%</c:formatCode>
                <c:ptCount val="6"/>
                <c:pt idx="0">
                  <c:v>0.33333333333333331</c:v>
                </c:pt>
                <c:pt idx="1">
                  <c:v>0.58333333333333337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F-48AB-8643-19C33803A5A6}"/>
            </c:ext>
          </c:extLst>
        </c:ser>
        <c:ser>
          <c:idx val="0"/>
          <c:order val="1"/>
          <c:tx>
            <c:strRef>
              <c:f>'LG 6 Berufungskomm.'!$H$63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2F-48AB-8643-19C33803A5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2F-48AB-8643-19C33803A5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Berufungskomm.'!$A$64:$A$69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Berufungskomm.'!$H$64:$H$69</c:f>
              <c:numCache>
                <c:formatCode>0%</c:formatCode>
                <c:ptCount val="6"/>
                <c:pt idx="0">
                  <c:v>0.66666666666666663</c:v>
                </c:pt>
                <c:pt idx="1">
                  <c:v>0.41666666666666669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2F-48AB-8643-19C33803A5A6}"/>
            </c:ext>
          </c:extLst>
        </c:ser>
        <c:ser>
          <c:idx val="2"/>
          <c:order val="2"/>
          <c:tx>
            <c:strRef>
              <c:f>'LG 6 Berufungskomm.'!$I$63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Berufungskomm.'!$A$64:$A$69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Berufungskomm.'!$I$64:$I$69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2F-48AB-8643-19C33803A5A6}"/>
            </c:ext>
          </c:extLst>
        </c:ser>
        <c:ser>
          <c:idx val="3"/>
          <c:order val="3"/>
          <c:tx>
            <c:strRef>
              <c:f>'LG 6 Berufungskomm.'!$J$63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Berufungskomm.'!$A$64:$A$69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Berufungskomm.'!$J$64:$J$69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2F-48AB-8643-19C33803A5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GW - Gesellschaftwissenschaften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Berufungskomm.'!$G$76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0C-4857-818A-D42411FF7C6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60C-4857-818A-D42411FF7C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Berufungskomm.'!$A$77:$A$82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Berufungskomm.'!$G$77:$G$82</c:f>
              <c:numCache>
                <c:formatCode>0%</c:formatCode>
                <c:ptCount val="6"/>
                <c:pt idx="0">
                  <c:v>0.3888888888888889</c:v>
                </c:pt>
                <c:pt idx="1">
                  <c:v>0.66666666666666663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C-4857-818A-D42411FF7C66}"/>
            </c:ext>
          </c:extLst>
        </c:ser>
        <c:ser>
          <c:idx val="0"/>
          <c:order val="1"/>
          <c:tx>
            <c:strRef>
              <c:f>'LG 6 Berufungskomm.'!$H$76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60C-4857-818A-D42411FF7C6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60C-4857-818A-D42411FF7C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Berufungskomm.'!$A$77:$A$82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Berufungskomm.'!$H$77:$H$82</c:f>
              <c:numCache>
                <c:formatCode>0%</c:formatCode>
                <c:ptCount val="6"/>
                <c:pt idx="0">
                  <c:v>0.61111111111111116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0C-4857-818A-D42411FF7C66}"/>
            </c:ext>
          </c:extLst>
        </c:ser>
        <c:ser>
          <c:idx val="2"/>
          <c:order val="2"/>
          <c:tx>
            <c:strRef>
              <c:f>'LG 6 Berufungskomm.'!$I$76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Berufungskomm.'!$A$77:$A$82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Berufungskomm.'!$I$77:$I$82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0C-4857-818A-D42411FF7C66}"/>
            </c:ext>
          </c:extLst>
        </c:ser>
        <c:ser>
          <c:idx val="3"/>
          <c:order val="3"/>
          <c:tx>
            <c:strRef>
              <c:f>'LG 6 Berufungskomm.'!$J$76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Berufungskomm.'!$A$77:$A$82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Berufungskomm.'!$J$77:$J$82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0C-4857-818A-D42411FF7C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S - Soziale Arbeit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Berufungskomm.'!$G$89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8B-4A2A-ACE9-07A910481FB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F8B-4A2A-ACE9-07A910481F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Berufungskomm.'!$G$90:$G$95</c:f>
              <c:numCache>
                <c:formatCode>0%</c:formatCode>
                <c:ptCount val="6"/>
                <c:pt idx="0">
                  <c:v>0.66666666666666663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B-4A2A-ACE9-07A910481FB7}"/>
            </c:ext>
          </c:extLst>
        </c:ser>
        <c:ser>
          <c:idx val="0"/>
          <c:order val="1"/>
          <c:tx>
            <c:strRef>
              <c:f>'LG 6 Berufungskomm.'!$H$89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F8B-4A2A-ACE9-07A910481FB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F8B-4A2A-ACE9-07A910481F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Berufungskomm.'!$H$90:$H$95</c:f>
              <c:numCache>
                <c:formatCode>0%</c:formatCode>
                <c:ptCount val="6"/>
                <c:pt idx="0">
                  <c:v>0.33333333333333331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8B-4A2A-ACE9-07A910481FB7}"/>
            </c:ext>
          </c:extLst>
        </c:ser>
        <c:ser>
          <c:idx val="2"/>
          <c:order val="2"/>
          <c:tx>
            <c:strRef>
              <c:f>'LG 6 Berufungskomm.'!$I$89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Berufungskomm.'!$I$90:$I$95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8B-4A2A-ACE9-07A910481FB7}"/>
            </c:ext>
          </c:extLst>
        </c:ser>
        <c:ser>
          <c:idx val="3"/>
          <c:order val="3"/>
          <c:tx>
            <c:strRef>
              <c:f>'LG 6 Berufungskomm.'!$J$89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Berufungskomm.'!$J$90:$J$95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8B-4A2A-ACE9-07A910481F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Fachbereich W - Wirtschaft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Berufungskomm.'!$G$89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1B-4297-8BB6-11FE217AAC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1B-4297-8BB6-11FE217AAC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Berufungskomm.'!$G$90:$G$95</c:f>
              <c:numCache>
                <c:formatCode>0%</c:formatCode>
                <c:ptCount val="6"/>
                <c:pt idx="0">
                  <c:v>0.66666666666666663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B-4297-8BB6-11FE217AAC9B}"/>
            </c:ext>
          </c:extLst>
        </c:ser>
        <c:ser>
          <c:idx val="0"/>
          <c:order val="1"/>
          <c:tx>
            <c:strRef>
              <c:f>'LG 6 Berufungskomm.'!$H$89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1B-4297-8BB6-11FE217AAC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1B-4297-8BB6-11FE217AAC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Berufungskomm.'!$H$90:$H$95</c:f>
              <c:numCache>
                <c:formatCode>0%</c:formatCode>
                <c:ptCount val="6"/>
                <c:pt idx="0">
                  <c:v>0.33333333333333331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B-4297-8BB6-11FE217AAC9B}"/>
            </c:ext>
          </c:extLst>
        </c:ser>
        <c:ser>
          <c:idx val="2"/>
          <c:order val="2"/>
          <c:tx>
            <c:strRef>
              <c:f>'LG 6 Berufungskomm.'!$I$89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Berufungskomm.'!$I$90:$I$95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B-4297-8BB6-11FE217AAC9B}"/>
            </c:ext>
          </c:extLst>
        </c:ser>
        <c:ser>
          <c:idx val="3"/>
          <c:order val="3"/>
          <c:tx>
            <c:strRef>
              <c:f>'LG 6 Berufungskomm.'!$J$89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Berufungskomm.'!$A$90:$A$95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Berufungskomm.'!$J$90:$J$95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B-4297-8BB6-11FE217AAC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baseline="0">
                <a:effectLst/>
              </a:rPr>
              <a:t>Hochschule gesamt</a:t>
            </a:r>
            <a:r>
              <a:rPr lang="de-DE" sz="1600" b="1" i="0" u="none" strike="noStrike" baseline="0"/>
              <a:t> </a:t>
            </a:r>
            <a:endParaRPr lang="de-C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'LG 6 Berufungskomm.'!$G$115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5A-408B-83C0-FA9025C27AA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5A-408B-83C0-FA9025C27A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Berufungskomm.'!$A$116:$A$121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Berufungskomm.'!$G$116:$G$121</c:f>
              <c:numCache>
                <c:formatCode>0%</c:formatCode>
                <c:ptCount val="6"/>
                <c:pt idx="0">
                  <c:v>0.43137254901960786</c:v>
                </c:pt>
                <c:pt idx="1">
                  <c:v>0.58823529411764708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0.49411764705882355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A-408B-83C0-FA9025C27AA3}"/>
            </c:ext>
          </c:extLst>
        </c:ser>
        <c:ser>
          <c:idx val="0"/>
          <c:order val="1"/>
          <c:tx>
            <c:strRef>
              <c:f>'LG 6 Berufungskomm.'!$H$115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5A-408B-83C0-FA9025C27AA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15A-408B-83C0-FA9025C27A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Berufungskomm.'!$A$116:$A$121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Berufungskomm.'!$H$116:$H$121</c:f>
              <c:numCache>
                <c:formatCode>0%</c:formatCode>
                <c:ptCount val="6"/>
                <c:pt idx="0">
                  <c:v>0.56862745098039214</c:v>
                </c:pt>
                <c:pt idx="1">
                  <c:v>0.41176470588235292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0.50588235294117645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5A-408B-83C0-FA9025C27AA3}"/>
            </c:ext>
          </c:extLst>
        </c:ser>
        <c:ser>
          <c:idx val="2"/>
          <c:order val="2"/>
          <c:tx>
            <c:strRef>
              <c:f>'LG 6 Berufungskomm.'!$I$115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Berufungskomm.'!$A$116:$A$121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Berufungskomm.'!$I$116:$I$121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5A-408B-83C0-FA9025C27AA3}"/>
            </c:ext>
          </c:extLst>
        </c:ser>
        <c:ser>
          <c:idx val="3"/>
          <c:order val="3"/>
          <c:tx>
            <c:strRef>
              <c:f>'LG 6 Berufungskomm.'!$J$115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'LG 6 Berufungskomm.'!$A$116:$A$121</c:f>
              <c:strCache>
                <c:ptCount val="6"/>
                <c:pt idx="0">
                  <c:v>Professor*innen</c:v>
                </c:pt>
                <c:pt idx="1">
                  <c:v>Studierende</c:v>
                </c:pt>
                <c:pt idx="2">
                  <c:v>Wiss. Mitarb.</c:v>
                </c:pt>
                <c:pt idx="3">
                  <c:v>MTV</c:v>
                </c:pt>
                <c:pt idx="4">
                  <c:v>Externe Prof.</c:v>
                </c:pt>
                <c:pt idx="5">
                  <c:v>Stimmberechtigte ges</c:v>
                </c:pt>
              </c:strCache>
            </c:strRef>
          </c:cat>
          <c:val>
            <c:numRef>
              <c:f>'LG 6 Berufungskomm.'!$J$116:$J$121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5A-408B-83C0-FA9025C27A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060880"/>
        <c:axId val="241061272"/>
      </c:barChart>
      <c:catAx>
        <c:axId val="24106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1272"/>
        <c:crosses val="autoZero"/>
        <c:auto val="1"/>
        <c:lblAlgn val="ctr"/>
        <c:lblOffset val="100"/>
        <c:noMultiLvlLbl val="0"/>
      </c:catAx>
      <c:valAx>
        <c:axId val="241061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60880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Gremienmitglieder</a:t>
            </a:r>
            <a:r>
              <a:rPr lang="en-US" sz="1600" baseline="0"/>
              <a:t> und Partizipationsquote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641253176686248"/>
          <c:y val="0.18292583333333334"/>
          <c:w val="0.5843339916560264"/>
          <c:h val="0.78900388888888884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'LG 7 Partizipationsquote'!$J$9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26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0-3737-4E59-9498-E5661754E927}"/>
              </c:ext>
            </c:extLst>
          </c:dPt>
          <c:dPt>
            <c:idx val="27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1-3737-4E59-9498-E5661754E927}"/>
              </c:ext>
            </c:extLst>
          </c:dPt>
          <c:dPt>
            <c:idx val="28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2-3737-4E59-9498-E5661754E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'LG 7 Partizipationsquote'!$H$10:$I$19</c:f>
              <c:multiLvlStrCache>
                <c:ptCount val="10"/>
                <c:lvl>
                  <c:pt idx="0">
                    <c:v>Gremienmitglieder</c:v>
                  </c:pt>
                  <c:pt idx="1">
                    <c:v>Partizipationsquote* </c:v>
                  </c:pt>
                  <c:pt idx="2">
                    <c:v>Gremienmitglieder</c:v>
                  </c:pt>
                  <c:pt idx="3">
                    <c:v>Partizipationsquote* </c:v>
                  </c:pt>
                  <c:pt idx="4">
                    <c:v>Gremienmitglieder</c:v>
                  </c:pt>
                  <c:pt idx="5">
                    <c:v>Partizipationsquote* </c:v>
                  </c:pt>
                  <c:pt idx="6">
                    <c:v>Gremienmitglieder</c:v>
                  </c:pt>
                  <c:pt idx="7">
                    <c:v>Partizipationsquote* </c:v>
                  </c:pt>
                  <c:pt idx="8">
                    <c:v>Gremienmitglieder</c:v>
                  </c:pt>
                  <c:pt idx="9">
                    <c:v>Partizipationsquote* </c:v>
                  </c:pt>
                </c:lvl>
                <c:lvl>
                  <c:pt idx="0">
                    <c:v>Professor*innen  </c:v>
                  </c:pt>
                  <c:pt idx="2">
                    <c:v>Wiss. Mitarbeitende </c:v>
                  </c:pt>
                  <c:pt idx="4">
                    <c:v>MTV</c:v>
                  </c:pt>
                  <c:pt idx="6">
                    <c:v>Studierende</c:v>
                  </c:pt>
                  <c:pt idx="8">
                    <c:v>ges</c:v>
                  </c:pt>
                </c:lvl>
              </c:multiLvlStrCache>
            </c:multiLvlStrRef>
          </c:cat>
          <c:val>
            <c:numRef>
              <c:f>'LG 7 Partizipationsquote'!$J$10:$J$19</c:f>
              <c:numCache>
                <c:formatCode>0%</c:formatCode>
                <c:ptCount val="10"/>
                <c:pt idx="0">
                  <c:v>0.2982456140350877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0.2982456140350877</c:v>
                </c:pt>
                <c:pt idx="9">
                  <c:v>0.5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737-4E59-9498-E5661754E927}"/>
            </c:ext>
          </c:extLst>
        </c:ser>
        <c:ser>
          <c:idx val="2"/>
          <c:order val="1"/>
          <c:tx>
            <c:strRef>
              <c:f>'LG 7 Partizipationsquote'!$K$9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6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4-3737-4E59-9498-E5661754E927}"/>
              </c:ext>
            </c:extLst>
          </c:dPt>
          <c:dPt>
            <c:idx val="27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5-3737-4E59-9498-E5661754E927}"/>
              </c:ext>
            </c:extLst>
          </c:dPt>
          <c:dPt>
            <c:idx val="28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6-3737-4E59-9498-E5661754E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'LG 7 Partizipationsquote'!$H$10:$I$19</c:f>
              <c:multiLvlStrCache>
                <c:ptCount val="10"/>
                <c:lvl>
                  <c:pt idx="0">
                    <c:v>Gremienmitglieder</c:v>
                  </c:pt>
                  <c:pt idx="1">
                    <c:v>Partizipationsquote* </c:v>
                  </c:pt>
                  <c:pt idx="2">
                    <c:v>Gremienmitglieder</c:v>
                  </c:pt>
                  <c:pt idx="3">
                    <c:v>Partizipationsquote* </c:v>
                  </c:pt>
                  <c:pt idx="4">
                    <c:v>Gremienmitglieder</c:v>
                  </c:pt>
                  <c:pt idx="5">
                    <c:v>Partizipationsquote* </c:v>
                  </c:pt>
                  <c:pt idx="6">
                    <c:v>Gremienmitglieder</c:v>
                  </c:pt>
                  <c:pt idx="7">
                    <c:v>Partizipationsquote* </c:v>
                  </c:pt>
                  <c:pt idx="8">
                    <c:v>Gremienmitglieder</c:v>
                  </c:pt>
                  <c:pt idx="9">
                    <c:v>Partizipationsquote* </c:v>
                  </c:pt>
                </c:lvl>
                <c:lvl>
                  <c:pt idx="0">
                    <c:v>Professor*innen  </c:v>
                  </c:pt>
                  <c:pt idx="2">
                    <c:v>Wiss. Mitarbeitende </c:v>
                  </c:pt>
                  <c:pt idx="4">
                    <c:v>MTV</c:v>
                  </c:pt>
                  <c:pt idx="6">
                    <c:v>Studierende</c:v>
                  </c:pt>
                  <c:pt idx="8">
                    <c:v>ges</c:v>
                  </c:pt>
                </c:lvl>
              </c:multiLvlStrCache>
            </c:multiLvlStrRef>
          </c:cat>
          <c:val>
            <c:numRef>
              <c:f>'LG 7 Partizipationsquote'!$K$10:$K$19</c:f>
              <c:numCache>
                <c:formatCode>0%</c:formatCode>
                <c:ptCount val="10"/>
                <c:pt idx="0">
                  <c:v>0.70175438596491224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0.70175438596491224</c:v>
                </c:pt>
                <c:pt idx="9">
                  <c:v>0.2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3737-4E59-9498-E5661754E927}"/>
            </c:ext>
          </c:extLst>
        </c:ser>
        <c:ser>
          <c:idx val="0"/>
          <c:order val="2"/>
          <c:tx>
            <c:strRef>
              <c:f>'LG 7 Partizipationsquote'!$L$9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'LG 7 Partizipationsquote'!$H$10:$I$19</c:f>
              <c:multiLvlStrCache>
                <c:ptCount val="10"/>
                <c:lvl>
                  <c:pt idx="0">
                    <c:v>Gremienmitglieder</c:v>
                  </c:pt>
                  <c:pt idx="1">
                    <c:v>Partizipationsquote* </c:v>
                  </c:pt>
                  <c:pt idx="2">
                    <c:v>Gremienmitglieder</c:v>
                  </c:pt>
                  <c:pt idx="3">
                    <c:v>Partizipationsquote* </c:v>
                  </c:pt>
                  <c:pt idx="4">
                    <c:v>Gremienmitglieder</c:v>
                  </c:pt>
                  <c:pt idx="5">
                    <c:v>Partizipationsquote* </c:v>
                  </c:pt>
                  <c:pt idx="6">
                    <c:v>Gremienmitglieder</c:v>
                  </c:pt>
                  <c:pt idx="7">
                    <c:v>Partizipationsquote* </c:v>
                  </c:pt>
                  <c:pt idx="8">
                    <c:v>Gremienmitglieder</c:v>
                  </c:pt>
                  <c:pt idx="9">
                    <c:v>Partizipationsquote* </c:v>
                  </c:pt>
                </c:lvl>
                <c:lvl>
                  <c:pt idx="0">
                    <c:v>Professor*innen  </c:v>
                  </c:pt>
                  <c:pt idx="2">
                    <c:v>Wiss. Mitarbeitende </c:v>
                  </c:pt>
                  <c:pt idx="4">
                    <c:v>MTV</c:v>
                  </c:pt>
                  <c:pt idx="6">
                    <c:v>Studierende</c:v>
                  </c:pt>
                  <c:pt idx="8">
                    <c:v>ges</c:v>
                  </c:pt>
                </c:lvl>
              </c:multiLvlStrCache>
            </c:multiLvlStrRef>
          </c:cat>
          <c:val>
            <c:numRef>
              <c:f>'LG 7 Partizipationsquote'!$L$10:$L$19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737-4E59-9498-E5661754E927}"/>
            </c:ext>
          </c:extLst>
        </c:ser>
        <c:ser>
          <c:idx val="3"/>
          <c:order val="3"/>
          <c:tx>
            <c:strRef>
              <c:f>'LG 7 Partizipationsquote'!$M$9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'LG 7 Partizipationsquote'!$H$10:$I$19</c:f>
              <c:multiLvlStrCache>
                <c:ptCount val="10"/>
                <c:lvl>
                  <c:pt idx="0">
                    <c:v>Gremienmitglieder</c:v>
                  </c:pt>
                  <c:pt idx="1">
                    <c:v>Partizipationsquote* </c:v>
                  </c:pt>
                  <c:pt idx="2">
                    <c:v>Gremienmitglieder</c:v>
                  </c:pt>
                  <c:pt idx="3">
                    <c:v>Partizipationsquote* </c:v>
                  </c:pt>
                  <c:pt idx="4">
                    <c:v>Gremienmitglieder</c:v>
                  </c:pt>
                  <c:pt idx="5">
                    <c:v>Partizipationsquote* </c:v>
                  </c:pt>
                  <c:pt idx="6">
                    <c:v>Gremienmitglieder</c:v>
                  </c:pt>
                  <c:pt idx="7">
                    <c:v>Partizipationsquote* </c:v>
                  </c:pt>
                  <c:pt idx="8">
                    <c:v>Gremienmitglieder</c:v>
                  </c:pt>
                  <c:pt idx="9">
                    <c:v>Partizipationsquote* </c:v>
                  </c:pt>
                </c:lvl>
                <c:lvl>
                  <c:pt idx="0">
                    <c:v>Professor*innen  </c:v>
                  </c:pt>
                  <c:pt idx="2">
                    <c:v>Wiss. Mitarbeitende </c:v>
                  </c:pt>
                  <c:pt idx="4">
                    <c:v>MTV</c:v>
                  </c:pt>
                  <c:pt idx="6">
                    <c:v>Studierende</c:v>
                  </c:pt>
                  <c:pt idx="8">
                    <c:v>ges</c:v>
                  </c:pt>
                </c:lvl>
              </c:multiLvlStrCache>
            </c:multiLvlStrRef>
          </c:cat>
          <c:val>
            <c:numRef>
              <c:f>'LG 7 Partizipationsquote'!$M$10:$M$19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37-4E59-9498-E5661754E9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8"/>
        <c:overlap val="100"/>
        <c:axId val="408163160"/>
        <c:axId val="408163552"/>
        <c:extLst/>
      </c:barChart>
      <c:catAx>
        <c:axId val="408163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408163552"/>
        <c:crosses val="autoZero"/>
        <c:auto val="1"/>
        <c:lblAlgn val="ctr"/>
        <c:lblOffset val="100"/>
        <c:noMultiLvlLbl val="0"/>
      </c:catAx>
      <c:valAx>
        <c:axId val="40816355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408163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6660691417459"/>
          <c:y val="0.44320019251349313"/>
          <c:w val="0.10373339308582545"/>
          <c:h val="0.171894639281397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 1 Budget für Gleichstellung'!$C$9</c:f>
              <c:strCache>
                <c:ptCount val="1"/>
                <c:pt idx="0">
                  <c:v>% des Finanzvolumens der Hochschule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 1 Budget für Gleichstellung'!$A$10:$A$14</c15:sqref>
                  </c15:fullRef>
                </c:ext>
              </c:extLst>
              <c:f>'F 1 Budget für Gleichstellung'!$A$10:$A$13</c:f>
              <c:strCache>
                <c:ptCount val="4"/>
                <c:pt idx="0">
                  <c:v>Gleichstellung</c:v>
                </c:pt>
                <c:pt idx="1">
                  <c:v>Gesundheit</c:v>
                </c:pt>
                <c:pt idx="2">
                  <c:v>Internationales </c:v>
                </c:pt>
                <c:pt idx="3">
                  <c:v>Ausgabenart 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 1 Budget für Gleichstellung'!$C$10:$C$14</c15:sqref>
                  </c15:fullRef>
                </c:ext>
              </c:extLst>
              <c:f>'F 1 Budget für Gleichstellung'!$C$10:$C$13</c:f>
              <c:numCache>
                <c:formatCode>0.0%</c:formatCode>
                <c:ptCount val="4"/>
                <c:pt idx="0">
                  <c:v>4.0000000000000001E-3</c:v>
                </c:pt>
                <c:pt idx="1">
                  <c:v>6.0000000000000001E-3</c:v>
                </c:pt>
                <c:pt idx="2">
                  <c:v>1.6E-2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9-4205-8144-3AEC4CC8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35872"/>
        <c:axId val="241636264"/>
      </c:barChart>
      <c:catAx>
        <c:axId val="2416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636264"/>
        <c:crosses val="autoZero"/>
        <c:auto val="1"/>
        <c:lblAlgn val="ctr"/>
        <c:lblOffset val="100"/>
        <c:noMultiLvlLbl val="0"/>
      </c:catAx>
      <c:valAx>
        <c:axId val="241636264"/>
        <c:scaling>
          <c:orientation val="minMax"/>
          <c:max val="0.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41635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'FG 1 Vereinbarkeit'!$C$9</c:f>
              <c:strCache>
                <c:ptCount val="1"/>
                <c:pt idx="0">
                  <c:v>% von Studierende ges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 1 Vereinbarkeit'!$A$10:$A$12</c15:sqref>
                  </c15:fullRef>
                </c:ext>
              </c:extLst>
              <c:f>'FG 1 Vereinbarkeit'!$A$10:$A$11</c:f>
              <c:strCache>
                <c:ptCount val="2"/>
                <c:pt idx="0">
                  <c:v>Studierende mit Kindern</c:v>
                </c:pt>
                <c:pt idx="1">
                  <c:v>Studierende mit Pflegeverantwortung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 1 Vereinbarkeit'!$C$10:$C$12</c15:sqref>
                  </c15:fullRef>
                </c:ext>
              </c:extLst>
              <c:f>'FG 1 Vereinbarkeit'!$C$10:$C$11</c:f>
              <c:numCache>
                <c:formatCode>0.0%</c:formatCode>
                <c:ptCount val="2"/>
                <c:pt idx="0">
                  <c:v>3.0303030303030304E-2</c:v>
                </c:pt>
                <c:pt idx="1">
                  <c:v>2.7272727272727271E-2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1-43A3-9EE9-5C7BB2A8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35872"/>
        <c:axId val="241636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'FG 1 Vereinbarkeit'!$B$9</c15:sqref>
                        </c15:formulaRef>
                      </c:ext>
                    </c:extLst>
                    <c:strCache>
                      <c:ptCount val="1"/>
                      <c:pt idx="0">
                        <c:v>Anzahl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'FG 1 Vereinbarkeit'!$A$10:$A$12</c15:sqref>
                        </c15:fullRef>
                        <c15:formulaRef>
                          <c15:sqref>'FG 1 Vereinbarkeit'!$A$10:$A$11</c15:sqref>
                        </c15:formulaRef>
                      </c:ext>
                    </c:extLst>
                    <c:strCache>
                      <c:ptCount val="2"/>
                      <c:pt idx="0">
                        <c:v>Studierende mit Kindern</c:v>
                      </c:pt>
                      <c:pt idx="1">
                        <c:v>Studierende mit Pflegeverantwortung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'FG 1 Vereinbarkeit'!$B$10:$B$12</c15:sqref>
                        </c15:fullRef>
                        <c15:formulaRef>
                          <c15:sqref>'FG 1 Vereinbarkeit'!$B$10:$B$11</c15:sqref>
                        </c15:formulaRef>
                      </c:ext>
                    </c:extLst>
                    <c:numCache>
                      <c:formatCode>#,##0</c:formatCode>
                      <c:ptCount val="2"/>
                      <c:pt idx="0">
                        <c:v>500</c:v>
                      </c:pt>
                      <c:pt idx="1">
                        <c:v>450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B1-43A3-9EE9-5C7BB2A82A37}"/>
                  </c:ext>
                </c:extLst>
              </c15:ser>
            </c15:filteredBarSeries>
          </c:ext>
        </c:extLst>
      </c:barChart>
      <c:catAx>
        <c:axId val="2416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636264"/>
        <c:crosses val="autoZero"/>
        <c:auto val="1"/>
        <c:lblAlgn val="ctr"/>
        <c:lblOffset val="100"/>
        <c:noMultiLvlLbl val="0"/>
      </c:catAx>
      <c:valAx>
        <c:axId val="241636264"/>
        <c:scaling>
          <c:orientation val="minMax"/>
          <c:max val="0.15000000000000002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41635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Total MINT-Bereich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'!$G$129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'!$A$130:$A$132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'!$G$130:$G$132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9-4146-ADBA-1907F8CA6E74}"/>
            </c:ext>
          </c:extLst>
        </c:ser>
        <c:ser>
          <c:idx val="1"/>
          <c:order val="1"/>
          <c:tx>
            <c:strRef>
              <c:f>'S 3 Studienverlauf '!$H$129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'!$A$130:$A$132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'!$H$130:$H$132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9-4146-ADBA-1907F8CA6E74}"/>
            </c:ext>
          </c:extLst>
        </c:ser>
        <c:ser>
          <c:idx val="2"/>
          <c:order val="2"/>
          <c:tx>
            <c:strRef>
              <c:f>'S 3 Studienverlauf '!$I$129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'!$A$130:$A$132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'!$I$130:$I$132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69-4146-ADBA-1907F8CA6E74}"/>
            </c:ext>
          </c:extLst>
        </c:ser>
        <c:ser>
          <c:idx val="3"/>
          <c:order val="3"/>
          <c:tx>
            <c:strRef>
              <c:f>'S 3 Studienverlauf '!$J$129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'!$A$130:$A$132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'!$J$130:$J$132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69-4146-ADBA-1907F8CA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1968"/>
        <c:axId val="140481152"/>
      </c:lineChart>
      <c:catAx>
        <c:axId val="1404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1152"/>
        <c:crosses val="autoZero"/>
        <c:auto val="1"/>
        <c:lblAlgn val="ctr"/>
        <c:lblOffset val="100"/>
        <c:noMultiLvlLbl val="0"/>
      </c:catAx>
      <c:valAx>
        <c:axId val="140481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9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GW - Gesellschaftswissenschaften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'!$G$143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'!$A$144:$A$146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'!$G$144:$G$146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5-477C-AC55-2ABA0227A3AA}"/>
            </c:ext>
          </c:extLst>
        </c:ser>
        <c:ser>
          <c:idx val="1"/>
          <c:order val="1"/>
          <c:tx>
            <c:strRef>
              <c:f>'S 3 Studienverlauf '!$H$143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'!$A$144:$A$146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'!$H$144:$H$146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5-477C-AC55-2ABA0227A3AA}"/>
            </c:ext>
          </c:extLst>
        </c:ser>
        <c:ser>
          <c:idx val="2"/>
          <c:order val="2"/>
          <c:tx>
            <c:strRef>
              <c:f>'S 3 Studienverlauf '!$I$143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'!$A$144:$A$146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'!$I$144:$I$146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5-477C-AC55-2ABA0227A3AA}"/>
            </c:ext>
          </c:extLst>
        </c:ser>
        <c:ser>
          <c:idx val="3"/>
          <c:order val="3"/>
          <c:tx>
            <c:strRef>
              <c:f>'S 3 Studienverlauf '!$J$143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'!$A$144:$A$146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'!$J$144:$J$146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5-477C-AC55-2ABA0227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04944"/>
        <c:axId val="1977307856"/>
      </c:lineChart>
      <c:catAx>
        <c:axId val="197730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07856"/>
        <c:crosses val="autoZero"/>
        <c:auto val="1"/>
        <c:lblAlgn val="ctr"/>
        <c:lblOffset val="100"/>
        <c:noMultiLvlLbl val="0"/>
      </c:catAx>
      <c:valAx>
        <c:axId val="1977307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GW - Gesellschaftswissenschaften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'!$G$155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'!$A$156:$A$158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'!$G$156:$G$158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1-4C15-8D3C-FBA318FBC65B}"/>
            </c:ext>
          </c:extLst>
        </c:ser>
        <c:ser>
          <c:idx val="1"/>
          <c:order val="1"/>
          <c:tx>
            <c:strRef>
              <c:f>'S 3 Studienverlauf '!$H$155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'!$A$156:$A$158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'!$H$156:$H$158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C15-8D3C-FBA318FBC65B}"/>
            </c:ext>
          </c:extLst>
        </c:ser>
        <c:ser>
          <c:idx val="2"/>
          <c:order val="2"/>
          <c:tx>
            <c:strRef>
              <c:f>'S 3 Studienverlauf '!$I$155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'!$A$156:$A$158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'!$I$156:$I$158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1-4C15-8D3C-FBA318FBC65B}"/>
            </c:ext>
          </c:extLst>
        </c:ser>
        <c:ser>
          <c:idx val="3"/>
          <c:order val="3"/>
          <c:tx>
            <c:strRef>
              <c:f>'S 3 Studienverlauf '!$J$155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'!$A$156:$A$158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'!$J$156:$J$158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1-4C15-8D3C-FBA318FBC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23248"/>
        <c:axId val="1977311184"/>
      </c:lineChart>
      <c:catAx>
        <c:axId val="19773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11184"/>
        <c:crosses val="autoZero"/>
        <c:auto val="1"/>
        <c:lblAlgn val="ctr"/>
        <c:lblOffset val="100"/>
        <c:noMultiLvlLbl val="0"/>
      </c:catAx>
      <c:valAx>
        <c:axId val="1977311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2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S - Soziale Arbeit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'!$G$169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'!$A$170:$A$172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'!$G$170:$G$172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C-44B0-B8FC-C19EE7E67F29}"/>
            </c:ext>
          </c:extLst>
        </c:ser>
        <c:ser>
          <c:idx val="1"/>
          <c:order val="1"/>
          <c:tx>
            <c:strRef>
              <c:f>'S 3 Studienverlauf '!$H$169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'!$A$170:$A$172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'!$H$170:$H$172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C-44B0-B8FC-C19EE7E67F29}"/>
            </c:ext>
          </c:extLst>
        </c:ser>
        <c:ser>
          <c:idx val="2"/>
          <c:order val="2"/>
          <c:tx>
            <c:strRef>
              <c:f>'S 3 Studienverlauf '!$I$169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'!$A$170:$A$172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'!$I$170:$I$172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CC-44B0-B8FC-C19EE7E67F29}"/>
            </c:ext>
          </c:extLst>
        </c:ser>
        <c:ser>
          <c:idx val="3"/>
          <c:order val="3"/>
          <c:tx>
            <c:strRef>
              <c:f>'S 3 Studienverlauf '!$J$169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'!$A$170:$A$172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'!$J$170:$J$172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CC-44B0-B8FC-C19EE7E6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8608"/>
        <c:axId val="140523168"/>
      </c:lineChart>
      <c:catAx>
        <c:axId val="1405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23168"/>
        <c:crosses val="autoZero"/>
        <c:auto val="1"/>
        <c:lblAlgn val="ctr"/>
        <c:lblOffset val="100"/>
        <c:noMultiLvlLbl val="0"/>
      </c:catAx>
      <c:valAx>
        <c:axId val="14052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0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S - Soziale Arbeit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'!$G$181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'!$A$182:$A$184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'!$G$182:$G$184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5-4338-85D2-1E74E639685F}"/>
            </c:ext>
          </c:extLst>
        </c:ser>
        <c:ser>
          <c:idx val="1"/>
          <c:order val="1"/>
          <c:tx>
            <c:strRef>
              <c:f>'S 3 Studienverlauf '!$H$181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'!$A$182:$A$184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'!$H$182:$H$184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5-4338-85D2-1E74E639685F}"/>
            </c:ext>
          </c:extLst>
        </c:ser>
        <c:ser>
          <c:idx val="2"/>
          <c:order val="2"/>
          <c:tx>
            <c:strRef>
              <c:f>'S 3 Studienverlauf '!$I$181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'!$A$182:$A$184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'!$I$182:$I$184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E5-4338-85D2-1E74E639685F}"/>
            </c:ext>
          </c:extLst>
        </c:ser>
        <c:ser>
          <c:idx val="3"/>
          <c:order val="3"/>
          <c:tx>
            <c:strRef>
              <c:f>'S 3 Studienverlauf '!$J$181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'!$A$182:$A$184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'!$J$182:$J$184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E5-4338-85D2-1E74E639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12768"/>
        <c:axId val="140507776"/>
      </c:lineChart>
      <c:catAx>
        <c:axId val="140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07776"/>
        <c:crosses val="autoZero"/>
        <c:auto val="1"/>
        <c:lblAlgn val="ctr"/>
        <c:lblOffset val="100"/>
        <c:noMultiLvlLbl val="0"/>
      </c:catAx>
      <c:valAx>
        <c:axId val="140507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1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W - Wirtschaft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'!$G$195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'!$A$196:$A$198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'!$G$196:$G$198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C-4C52-B948-DB95978F763F}"/>
            </c:ext>
          </c:extLst>
        </c:ser>
        <c:ser>
          <c:idx val="1"/>
          <c:order val="1"/>
          <c:tx>
            <c:strRef>
              <c:f>'S 3 Studienverlauf '!$H$195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'!$A$196:$A$198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'!$H$196:$H$198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C-4C52-B948-DB95978F763F}"/>
            </c:ext>
          </c:extLst>
        </c:ser>
        <c:ser>
          <c:idx val="2"/>
          <c:order val="2"/>
          <c:tx>
            <c:strRef>
              <c:f>'S 3 Studienverlauf '!$I$195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'!$A$196:$A$198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'!$I$196:$I$198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C-4C52-B948-DB95978F763F}"/>
            </c:ext>
          </c:extLst>
        </c:ser>
        <c:ser>
          <c:idx val="3"/>
          <c:order val="3"/>
          <c:tx>
            <c:strRef>
              <c:f>'S 3 Studienverlauf '!$J$195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'!$A$196:$A$198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'!$J$196:$J$198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4C-4C52-B948-DB95978F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18672"/>
        <c:axId val="1977303696"/>
      </c:lineChart>
      <c:catAx>
        <c:axId val="19773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03696"/>
        <c:crosses val="autoZero"/>
        <c:auto val="1"/>
        <c:lblAlgn val="ctr"/>
        <c:lblOffset val="100"/>
        <c:noMultiLvlLbl val="0"/>
      </c:catAx>
      <c:valAx>
        <c:axId val="1977303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1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W - Wirtschaft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'!$G$207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'!$A$208:$A$210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'!$G$208:$G$210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F-4294-AE54-344BF8DFFA42}"/>
            </c:ext>
          </c:extLst>
        </c:ser>
        <c:ser>
          <c:idx val="1"/>
          <c:order val="1"/>
          <c:tx>
            <c:strRef>
              <c:f>'S 3 Studienverlauf '!$H$207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'!$A$208:$A$210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'!$H$208:$H$210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F-4294-AE54-344BF8DFFA42}"/>
            </c:ext>
          </c:extLst>
        </c:ser>
        <c:ser>
          <c:idx val="2"/>
          <c:order val="2"/>
          <c:tx>
            <c:strRef>
              <c:f>'S 3 Studienverlauf '!$I$207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'!$A$208:$A$210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'!$I$208:$I$210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F-4294-AE54-344BF8DFFA42}"/>
            </c:ext>
          </c:extLst>
        </c:ser>
        <c:ser>
          <c:idx val="3"/>
          <c:order val="3"/>
          <c:tx>
            <c:strRef>
              <c:f>'S 3 Studienverlauf '!$J$207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'!$A$208:$A$210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'!$J$208:$J$210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CF-4294-AE54-344BF8DF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84480"/>
        <c:axId val="140486976"/>
      </c:lineChart>
      <c:catAx>
        <c:axId val="1404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6976"/>
        <c:crosses val="autoZero"/>
        <c:auto val="1"/>
        <c:lblAlgn val="ctr"/>
        <c:lblOffset val="100"/>
        <c:noMultiLvlLbl val="0"/>
      </c:catAx>
      <c:valAx>
        <c:axId val="140486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 1 Studiengang'!$A$38</c:f>
          <c:strCache>
            <c:ptCount val="1"/>
            <c:pt idx="0">
              <c:v>Masterstudiengänge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5839515530807754"/>
          <c:y val="0.10796603976047967"/>
          <c:w val="0.3254230732479868"/>
          <c:h val="0.875435254762208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 1 Studiengang'!$H$42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A-6AE0-4309-A735-3543C65EEAB2}"/>
              </c:ext>
            </c:extLst>
          </c:dPt>
          <c:dPt>
            <c:idx val="1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3-6135-4D34-BAF1-38634D95746E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6AE0-4309-A735-3543C65EEAB2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8-6135-4D34-BAF1-38634D9574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Studiengang'!$A$43:$B$64</c:f>
              <c:multiLvlStrCache>
                <c:ptCount val="22"/>
                <c:lvl>
                  <c:pt idx="0">
                    <c:v>Bauingenieurwesen (M. Eng)</c:v>
                  </c:pt>
                  <c:pt idx="1">
                    <c:v>Umweltingenieurwesen  (M.Eng.) </c:v>
                  </c:pt>
                  <c:pt idx="2">
                    <c:v>Electrical Engineering and Information technology (M.Sc.)</c:v>
                  </c:pt>
                  <c:pt idx="3">
                    <c:v>Elektrotechnik (Weiterbildungstudiengang) (M.Sc.)</c:v>
                  </c:pt>
                  <c:pt idx="4">
                    <c:v>Wirtschaftsingenieurwesen (M.Sc.)</c:v>
                  </c:pt>
                  <c:pt idx="5">
                    <c:v>Zuverlässigkeitsingenieurswesen (Weiterbildungsstudiengang) (M. Eng)</c:v>
                  </c:pt>
                  <c:pt idx="6">
                    <c:v>Informatik (M.Sc.)</c:v>
                  </c:pt>
                  <c:pt idx="7">
                    <c:v>Informatik dual (M.Sc.)</c:v>
                  </c:pt>
                  <c:pt idx="8">
                    <c:v>Automobilentwicklung (M.Sc.)</c:v>
                  </c:pt>
                  <c:pt idx="9">
                    <c:v>Kunststofftechnik (M.Eng)</c:v>
                  </c:pt>
                  <c:pt idx="10">
                    <c:v>Maschinenbau (M.Sc,)</c:v>
                  </c:pt>
                  <c:pt idx="11">
                    <c:v>Mechatronik (M.Sc.)</c:v>
                  </c:pt>
                  <c:pt idx="13">
                    <c:v>Internationales Lizenzrecht (LL.M.)</c:v>
                  </c:pt>
                  <c:pt idx="14">
                    <c:v>Risk Assessment and Sustainability Management (M.Sc.)</c:v>
                  </c:pt>
                  <c:pt idx="15">
                    <c:v>Soziale Arbeit (M.A.)</c:v>
                  </c:pt>
                  <c:pt idx="16">
                    <c:v>Betriebswirtschaftslehre (M.Sc.)</c:v>
                  </c:pt>
                  <c:pt idx="17">
                    <c:v>Business Administration Weiterbildungsstudiengang (MBA)</c:v>
                  </c:pt>
                  <c:pt idx="18">
                    <c:v>Energiewirtschaft (M.Sc.)</c:v>
                  </c:pt>
                  <c:pt idx="19">
                    <c:v>Internationale BWL dual (M.Sc.)</c:v>
                  </c:pt>
                  <c:pt idx="20">
                    <c:v>Internationale BWL berufsbegleitend WB (M.Sc.)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Informationswissenschahft</c:v>
                  </c:pt>
                  <c:pt idx="6">
                    <c:v>FB I - Informatik</c:v>
                  </c:pt>
                  <c:pt idx="8">
                    <c:v>FB MK - Maschinenbau und Kunststofftechnik</c:v>
                  </c:pt>
                  <c:pt idx="12">
                    <c:v>Summe MINT</c:v>
                  </c:pt>
                  <c:pt idx="13">
                    <c:v>FB GW - Gesellschaftswissenschaften</c:v>
                  </c:pt>
                  <c:pt idx="15">
                    <c:v>FB S - Soziale Arbeit</c:v>
                  </c:pt>
                  <c:pt idx="16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Studiengang'!$H$43:$H$64</c:f>
              <c:numCache>
                <c:formatCode>0.0%</c:formatCode>
                <c:ptCount val="22"/>
                <c:pt idx="0">
                  <c:v>0.27536231884057971</c:v>
                </c:pt>
                <c:pt idx="1">
                  <c:v>0.39393939393939392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0.29166666666666669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31E-40B2-8BA7-982A086D9D77}"/>
            </c:ext>
          </c:extLst>
        </c:ser>
        <c:ser>
          <c:idx val="1"/>
          <c:order val="1"/>
          <c:tx>
            <c:strRef>
              <c:f>'S 1 Studiengang'!$I$42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6AE0-4309-A735-3543C65EEAB2}"/>
              </c:ext>
            </c:extLst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6135-4D34-BAF1-38634D95746E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6AE0-4309-A735-3543C65EEAB2}"/>
              </c:ext>
            </c:extLst>
          </c:dPt>
          <c:dPt>
            <c:idx val="35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C-6135-4D34-BAF1-38634D9574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Studiengang'!$A$43:$B$64</c:f>
              <c:multiLvlStrCache>
                <c:ptCount val="22"/>
                <c:lvl>
                  <c:pt idx="0">
                    <c:v>Bauingenieurwesen (M. Eng)</c:v>
                  </c:pt>
                  <c:pt idx="1">
                    <c:v>Umweltingenieurwesen  (M.Eng.) </c:v>
                  </c:pt>
                  <c:pt idx="2">
                    <c:v>Electrical Engineering and Information technology (M.Sc.)</c:v>
                  </c:pt>
                  <c:pt idx="3">
                    <c:v>Elektrotechnik (Weiterbildungstudiengang) (M.Sc.)</c:v>
                  </c:pt>
                  <c:pt idx="4">
                    <c:v>Wirtschaftsingenieurwesen (M.Sc.)</c:v>
                  </c:pt>
                  <c:pt idx="5">
                    <c:v>Zuverlässigkeitsingenieurswesen (Weiterbildungsstudiengang) (M. Eng)</c:v>
                  </c:pt>
                  <c:pt idx="6">
                    <c:v>Informatik (M.Sc.)</c:v>
                  </c:pt>
                  <c:pt idx="7">
                    <c:v>Informatik dual (M.Sc.)</c:v>
                  </c:pt>
                  <c:pt idx="8">
                    <c:v>Automobilentwicklung (M.Sc.)</c:v>
                  </c:pt>
                  <c:pt idx="9">
                    <c:v>Kunststofftechnik (M.Eng)</c:v>
                  </c:pt>
                  <c:pt idx="10">
                    <c:v>Maschinenbau (M.Sc,)</c:v>
                  </c:pt>
                  <c:pt idx="11">
                    <c:v>Mechatronik (M.Sc.)</c:v>
                  </c:pt>
                  <c:pt idx="13">
                    <c:v>Internationales Lizenzrecht (LL.M.)</c:v>
                  </c:pt>
                  <c:pt idx="14">
                    <c:v>Risk Assessment and Sustainability Management (M.Sc.)</c:v>
                  </c:pt>
                  <c:pt idx="15">
                    <c:v>Soziale Arbeit (M.A.)</c:v>
                  </c:pt>
                  <c:pt idx="16">
                    <c:v>Betriebswirtschaftslehre (M.Sc.)</c:v>
                  </c:pt>
                  <c:pt idx="17">
                    <c:v>Business Administration Weiterbildungsstudiengang (MBA)</c:v>
                  </c:pt>
                  <c:pt idx="18">
                    <c:v>Energiewirtschaft (M.Sc.)</c:v>
                  </c:pt>
                  <c:pt idx="19">
                    <c:v>Internationale BWL dual (M.Sc.)</c:v>
                  </c:pt>
                  <c:pt idx="20">
                    <c:v>Internationale BWL berufsbegleitend WB (M.Sc.)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Informationswissenschahft</c:v>
                  </c:pt>
                  <c:pt idx="6">
                    <c:v>FB I - Informatik</c:v>
                  </c:pt>
                  <c:pt idx="8">
                    <c:v>FB MK - Maschinenbau und Kunststofftechnik</c:v>
                  </c:pt>
                  <c:pt idx="12">
                    <c:v>Summe MINT</c:v>
                  </c:pt>
                  <c:pt idx="13">
                    <c:v>FB GW - Gesellschaftswissenschaften</c:v>
                  </c:pt>
                  <c:pt idx="15">
                    <c:v>FB S - Soziale Arbeit</c:v>
                  </c:pt>
                  <c:pt idx="16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Studiengang'!$I$43:$I$64</c:f>
              <c:numCache>
                <c:formatCode>0.0%</c:formatCode>
                <c:ptCount val="22"/>
                <c:pt idx="0">
                  <c:v>0.71980676328502413</c:v>
                </c:pt>
                <c:pt idx="1">
                  <c:v>0.60606060606060608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0.70416666666666672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0.70416666666666672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31E-40B2-8BA7-982A086D9D77}"/>
            </c:ext>
          </c:extLst>
        </c:ser>
        <c:ser>
          <c:idx val="2"/>
          <c:order val="2"/>
          <c:tx>
            <c:strRef>
              <c:f>'S 1 Studiengang'!$J$42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Studiengang'!$A$43:$B$64</c:f>
              <c:multiLvlStrCache>
                <c:ptCount val="22"/>
                <c:lvl>
                  <c:pt idx="0">
                    <c:v>Bauingenieurwesen (M. Eng)</c:v>
                  </c:pt>
                  <c:pt idx="1">
                    <c:v>Umweltingenieurwesen  (M.Eng.) </c:v>
                  </c:pt>
                  <c:pt idx="2">
                    <c:v>Electrical Engineering and Information technology (M.Sc.)</c:v>
                  </c:pt>
                  <c:pt idx="3">
                    <c:v>Elektrotechnik (Weiterbildungstudiengang) (M.Sc.)</c:v>
                  </c:pt>
                  <c:pt idx="4">
                    <c:v>Wirtschaftsingenieurwesen (M.Sc.)</c:v>
                  </c:pt>
                  <c:pt idx="5">
                    <c:v>Zuverlässigkeitsingenieurswesen (Weiterbildungsstudiengang) (M. Eng)</c:v>
                  </c:pt>
                  <c:pt idx="6">
                    <c:v>Informatik (M.Sc.)</c:v>
                  </c:pt>
                  <c:pt idx="7">
                    <c:v>Informatik dual (M.Sc.)</c:v>
                  </c:pt>
                  <c:pt idx="8">
                    <c:v>Automobilentwicklung (M.Sc.)</c:v>
                  </c:pt>
                  <c:pt idx="9">
                    <c:v>Kunststofftechnik (M.Eng)</c:v>
                  </c:pt>
                  <c:pt idx="10">
                    <c:v>Maschinenbau (M.Sc,)</c:v>
                  </c:pt>
                  <c:pt idx="11">
                    <c:v>Mechatronik (M.Sc.)</c:v>
                  </c:pt>
                  <c:pt idx="13">
                    <c:v>Internationales Lizenzrecht (LL.M.)</c:v>
                  </c:pt>
                  <c:pt idx="14">
                    <c:v>Risk Assessment and Sustainability Management (M.Sc.)</c:v>
                  </c:pt>
                  <c:pt idx="15">
                    <c:v>Soziale Arbeit (M.A.)</c:v>
                  </c:pt>
                  <c:pt idx="16">
                    <c:v>Betriebswirtschaftslehre (M.Sc.)</c:v>
                  </c:pt>
                  <c:pt idx="17">
                    <c:v>Business Administration Weiterbildungsstudiengang (MBA)</c:v>
                  </c:pt>
                  <c:pt idx="18">
                    <c:v>Energiewirtschaft (M.Sc.)</c:v>
                  </c:pt>
                  <c:pt idx="19">
                    <c:v>Internationale BWL dual (M.Sc.)</c:v>
                  </c:pt>
                  <c:pt idx="20">
                    <c:v>Internationale BWL berufsbegleitend WB (M.Sc.)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Informationswissenschahft</c:v>
                  </c:pt>
                  <c:pt idx="6">
                    <c:v>FB I - Informatik</c:v>
                  </c:pt>
                  <c:pt idx="8">
                    <c:v>FB MK - Maschinenbau und Kunststofftechnik</c:v>
                  </c:pt>
                  <c:pt idx="12">
                    <c:v>Summe MINT</c:v>
                  </c:pt>
                  <c:pt idx="13">
                    <c:v>FB GW - Gesellschaftswissenschaften</c:v>
                  </c:pt>
                  <c:pt idx="15">
                    <c:v>FB S - Soziale Arbeit</c:v>
                  </c:pt>
                  <c:pt idx="16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Studiengang'!$J$43:$J$64</c:f>
              <c:numCache>
                <c:formatCode>0.0%</c:formatCode>
                <c:ptCount val="22"/>
                <c:pt idx="0">
                  <c:v>4.830917874396135E-3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4.1666666666666666E-3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4.1666666666666666E-3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31E-40B2-8BA7-982A086D9D77}"/>
            </c:ext>
          </c:extLst>
        </c:ser>
        <c:ser>
          <c:idx val="3"/>
          <c:order val="3"/>
          <c:tx>
            <c:strRef>
              <c:f>'S 1 Studiengang'!$K$42</c:f>
              <c:strCache>
                <c:ptCount val="1"/>
                <c:pt idx="0">
                  <c:v>k. A.%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58481334947516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AE0-4309-A735-3543C65EEAB2}"/>
                </c:ext>
              </c:extLst>
            </c:dLbl>
            <c:dLbl>
              <c:idx val="21"/>
              <c:layout>
                <c:manualLayout>
                  <c:x val="-1.1937409790283412E-3"/>
                  <c:y val="-1.09031253278965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781776027515396E-2"/>
                      <c:h val="1.4399887620015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AE0-4309-A735-3543C65EE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 1 Studiengang'!$A$43:$B$64</c:f>
              <c:multiLvlStrCache>
                <c:ptCount val="22"/>
                <c:lvl>
                  <c:pt idx="0">
                    <c:v>Bauingenieurwesen (M. Eng)</c:v>
                  </c:pt>
                  <c:pt idx="1">
                    <c:v>Umweltingenieurwesen  (M.Eng.) </c:v>
                  </c:pt>
                  <c:pt idx="2">
                    <c:v>Electrical Engineering and Information technology (M.Sc.)</c:v>
                  </c:pt>
                  <c:pt idx="3">
                    <c:v>Elektrotechnik (Weiterbildungstudiengang) (M.Sc.)</c:v>
                  </c:pt>
                  <c:pt idx="4">
                    <c:v>Wirtschaftsingenieurwesen (M.Sc.)</c:v>
                  </c:pt>
                  <c:pt idx="5">
                    <c:v>Zuverlässigkeitsingenieurswesen (Weiterbildungsstudiengang) (M. Eng)</c:v>
                  </c:pt>
                  <c:pt idx="6">
                    <c:v>Informatik (M.Sc.)</c:v>
                  </c:pt>
                  <c:pt idx="7">
                    <c:v>Informatik dual (M.Sc.)</c:v>
                  </c:pt>
                  <c:pt idx="8">
                    <c:v>Automobilentwicklung (M.Sc.)</c:v>
                  </c:pt>
                  <c:pt idx="9">
                    <c:v>Kunststofftechnik (M.Eng)</c:v>
                  </c:pt>
                  <c:pt idx="10">
                    <c:v>Maschinenbau (M.Sc,)</c:v>
                  </c:pt>
                  <c:pt idx="11">
                    <c:v>Mechatronik (M.Sc.)</c:v>
                  </c:pt>
                  <c:pt idx="13">
                    <c:v>Internationales Lizenzrecht (LL.M.)</c:v>
                  </c:pt>
                  <c:pt idx="14">
                    <c:v>Risk Assessment and Sustainability Management (M.Sc.)</c:v>
                  </c:pt>
                  <c:pt idx="15">
                    <c:v>Soziale Arbeit (M.A.)</c:v>
                  </c:pt>
                  <c:pt idx="16">
                    <c:v>Betriebswirtschaftslehre (M.Sc.)</c:v>
                  </c:pt>
                  <c:pt idx="17">
                    <c:v>Business Administration Weiterbildungsstudiengang (MBA)</c:v>
                  </c:pt>
                  <c:pt idx="18">
                    <c:v>Energiewirtschaft (M.Sc.)</c:v>
                  </c:pt>
                  <c:pt idx="19">
                    <c:v>Internationale BWL dual (M.Sc.)</c:v>
                  </c:pt>
                  <c:pt idx="20">
                    <c:v>Internationale BWL berufsbegleitend WB (M.Sc.)</c:v>
                  </c:pt>
                </c:lvl>
                <c:lvl>
                  <c:pt idx="0">
                    <c:v>FB B - Bauingenieurwesen</c:v>
                  </c:pt>
                  <c:pt idx="2">
                    <c:v>FB EIT - Elektrotechnik und Informationswissenschahft</c:v>
                  </c:pt>
                  <c:pt idx="6">
                    <c:v>FB I - Informatik</c:v>
                  </c:pt>
                  <c:pt idx="8">
                    <c:v>FB MK - Maschinenbau und Kunststofftechnik</c:v>
                  </c:pt>
                  <c:pt idx="12">
                    <c:v>Summe MINT</c:v>
                  </c:pt>
                  <c:pt idx="13">
                    <c:v>FB GW - Gesellschaftswissenschaften</c:v>
                  </c:pt>
                  <c:pt idx="15">
                    <c:v>FB S - Soziale Arbeit</c:v>
                  </c:pt>
                  <c:pt idx="16">
                    <c:v>FB W - Wirtschaft</c:v>
                  </c:pt>
                  <c:pt idx="21">
                    <c:v>ges</c:v>
                  </c:pt>
                </c:lvl>
              </c:multiLvlStrCache>
            </c:multiLvlStrRef>
          </c:cat>
          <c:val>
            <c:numRef>
              <c:f>'S 1 Studiengang'!$K$43:$K$64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31E-40B2-8BA7-982A086D9D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3551728"/>
        <c:axId val="243552120"/>
      </c:barChart>
      <c:catAx>
        <c:axId val="243551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43552120"/>
        <c:crosses val="autoZero"/>
        <c:auto val="1"/>
        <c:lblAlgn val="ctr"/>
        <c:lblOffset val="100"/>
        <c:noMultiLvlLbl val="0"/>
      </c:catAx>
      <c:valAx>
        <c:axId val="2435521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43551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259239989453313E-2"/>
          <c:y val="7.0416247049532796E-2"/>
          <c:w val="0.54914904189726499"/>
          <c:h val="2.516092262303875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 3 Studienverlauf '!$A$215</c:f>
          <c:strCache>
            <c:ptCount val="1"/>
            <c:pt idx="0">
              <c:v>Hochschule ges Bachelor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'S 3 Studienverlauf '!$G$221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'!$A$222:$A$224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'!$G$222:$G$224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32-496B-976D-E27EC5C696C3}"/>
            </c:ext>
          </c:extLst>
        </c:ser>
        <c:ser>
          <c:idx val="6"/>
          <c:order val="1"/>
          <c:tx>
            <c:strRef>
              <c:f>'S 3 Studienverlauf '!$H$221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'!$A$222:$A$224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'!$H$222:$H$224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32-496B-976D-E27EC5C696C3}"/>
            </c:ext>
          </c:extLst>
        </c:ser>
        <c:ser>
          <c:idx val="7"/>
          <c:order val="2"/>
          <c:tx>
            <c:strRef>
              <c:f>'S 3 Studienverlauf '!$I$221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'!$A$222:$A$224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'!$I$222:$I$224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32-496B-976D-E27EC5C696C3}"/>
            </c:ext>
          </c:extLst>
        </c:ser>
        <c:ser>
          <c:idx val="8"/>
          <c:order val="3"/>
          <c:tx>
            <c:strRef>
              <c:f>'S 3 Studienverlauf '!$J$221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'!$A$222:$A$224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'!$J$222:$J$224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932-496B-976D-E27EC5C6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18672"/>
        <c:axId val="1977303696"/>
      </c:lineChart>
      <c:catAx>
        <c:axId val="19773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03696"/>
        <c:crosses val="autoZero"/>
        <c:auto val="1"/>
        <c:lblAlgn val="ctr"/>
        <c:lblOffset val="100"/>
        <c:noMultiLvlLbl val="0"/>
      </c:catAx>
      <c:valAx>
        <c:axId val="1977303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1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 3 Studienverlauf '!$A$227</c:f>
          <c:strCache>
            <c:ptCount val="1"/>
            <c:pt idx="0">
              <c:v>Hochschule ges Master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'S 3 Studienverlauf '!$G$233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'!$A$234:$A$236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'!$G$234:$G$236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3-471E-8BBC-850B4BC35F26}"/>
            </c:ext>
          </c:extLst>
        </c:ser>
        <c:ser>
          <c:idx val="6"/>
          <c:order val="1"/>
          <c:tx>
            <c:strRef>
              <c:f>'S 3 Studienverlauf '!$H$233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'!$A$234:$A$236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'!$H$234:$H$236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3-471E-8BBC-850B4BC35F26}"/>
            </c:ext>
          </c:extLst>
        </c:ser>
        <c:ser>
          <c:idx val="7"/>
          <c:order val="2"/>
          <c:tx>
            <c:strRef>
              <c:f>'S 3 Studienverlauf '!$I$233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'!$A$234:$A$236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'!$I$234:$I$236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3-471E-8BBC-850B4BC35F26}"/>
            </c:ext>
          </c:extLst>
        </c:ser>
        <c:ser>
          <c:idx val="8"/>
          <c:order val="3"/>
          <c:tx>
            <c:strRef>
              <c:f>'S 3 Studienverlauf '!$J$233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'!$A$234:$A$236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'!$J$234:$J$236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3-471E-8BBC-850B4BC35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18672"/>
        <c:axId val="1977303696"/>
        <c:extLst/>
      </c:lineChart>
      <c:catAx>
        <c:axId val="197731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03696"/>
        <c:crosses val="autoZero"/>
        <c:auto val="1"/>
        <c:lblAlgn val="ctr"/>
        <c:lblOffset val="100"/>
        <c:noMultiLvlLbl val="0"/>
      </c:catAx>
      <c:valAx>
        <c:axId val="1977303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1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Absolvent*innen</a:t>
            </a:r>
            <a:r>
              <a:rPr lang="de-DE" baseline="0"/>
              <a:t> in Regelstudienzeit</a:t>
            </a:r>
            <a:endParaRPr lang="de-DE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 4 Absolv. Regelst.'!$L$12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2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E1EE-4237-8006-067C362A9F97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E1EE-4237-8006-067C362A9F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4 Absolv. Regelst.'!$A$13:$B$33</c:f>
              <c:multiLvlStrCache>
                <c:ptCount val="21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  <c:pt idx="18">
                    <c:v>BA</c:v>
                  </c:pt>
                  <c:pt idx="19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≠ MINT BA / MA</c:v>
                  </c:pt>
                  <c:pt idx="18">
                    <c:v>ges BA</c:v>
                  </c:pt>
                  <c:pt idx="19">
                    <c:v>ges MA</c:v>
                  </c:pt>
                  <c:pt idx="20">
                    <c:v>Summe aller Absolvent*innen</c:v>
                  </c:pt>
                </c:lvl>
              </c:multiLvlStrCache>
            </c:multiLvlStrRef>
          </c:cat>
          <c:val>
            <c:numRef>
              <c:f>'S 4 Absolv. Regelst.'!$L$13:$L$33</c:f>
              <c:numCache>
                <c:formatCode>0.0%</c:formatCode>
                <c:ptCount val="21"/>
                <c:pt idx="0">
                  <c:v>0.66666666666666663</c:v>
                </c:pt>
                <c:pt idx="1">
                  <c:v>0.26666666666666666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0.66666666666666663</c:v>
                </c:pt>
                <c:pt idx="9">
                  <c:v>0.26666666666666666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0.66666666666666663</c:v>
                </c:pt>
                <c:pt idx="19">
                  <c:v>0.26666666666666666</c:v>
                </c:pt>
                <c:pt idx="20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35E-4CDB-B4B4-D3CE9A054BBD}"/>
            </c:ext>
          </c:extLst>
        </c:ser>
        <c:ser>
          <c:idx val="1"/>
          <c:order val="1"/>
          <c:tx>
            <c:strRef>
              <c:f>'S 4 Absolv. Regelst.'!$M$12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2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3-E1EE-4237-8006-067C362A9F97}"/>
              </c:ext>
            </c:extLst>
          </c:dPt>
          <c:dPt>
            <c:idx val="30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4-E1EE-4237-8006-067C362A9F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4 Absolv. Regelst.'!$A$13:$B$33</c:f>
              <c:multiLvlStrCache>
                <c:ptCount val="21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  <c:pt idx="18">
                    <c:v>BA</c:v>
                  </c:pt>
                  <c:pt idx="19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≠ MINT BA / MA</c:v>
                  </c:pt>
                  <c:pt idx="18">
                    <c:v>ges BA</c:v>
                  </c:pt>
                  <c:pt idx="19">
                    <c:v>ges MA</c:v>
                  </c:pt>
                  <c:pt idx="20">
                    <c:v>Summe aller Absolvent*innen</c:v>
                  </c:pt>
                </c:lvl>
              </c:multiLvlStrCache>
            </c:multiLvlStrRef>
          </c:cat>
          <c:val>
            <c:numRef>
              <c:f>'S 4 Absolv. Regelst.'!$M$13:$M$33</c:f>
              <c:numCache>
                <c:formatCode>0.0%</c:formatCode>
                <c:ptCount val="21"/>
                <c:pt idx="0">
                  <c:v>0.69767441860465118</c:v>
                </c:pt>
                <c:pt idx="1">
                  <c:v>0.20689655172413793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0.69767441860465118</c:v>
                </c:pt>
                <c:pt idx="9">
                  <c:v>0.20689655172413793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0.69767441860465118</c:v>
                </c:pt>
                <c:pt idx="19">
                  <c:v>0.20689655172413793</c:v>
                </c:pt>
                <c:pt idx="2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E-4CDB-B4B4-D3CE9A054BBD}"/>
            </c:ext>
          </c:extLst>
        </c:ser>
        <c:ser>
          <c:idx val="2"/>
          <c:order val="2"/>
          <c:tx>
            <c:strRef>
              <c:f>'S 4 Absolv. Regelst.'!$N$12</c:f>
              <c:strCache>
                <c:ptCount val="1"/>
                <c:pt idx="0">
                  <c:v>d %</c:v>
                </c:pt>
              </c:strCache>
              <c:extLst xmlns:c15="http://schemas.microsoft.com/office/drawing/2012/chart"/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4 Absolv. Regelst.'!$A$13:$B$33</c:f>
              <c:multiLvlStrCache>
                <c:ptCount val="21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  <c:pt idx="18">
                    <c:v>BA</c:v>
                  </c:pt>
                  <c:pt idx="19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≠ MINT BA / MA</c:v>
                  </c:pt>
                  <c:pt idx="18">
                    <c:v>ges BA</c:v>
                  </c:pt>
                  <c:pt idx="19">
                    <c:v>ges MA</c:v>
                  </c:pt>
                  <c:pt idx="20">
                    <c:v>Summe aller Absolvent*innen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'S 4 Absolv. Regelst.'!$N$13:$N$33</c:f>
              <c:numCache>
                <c:formatCode>0.0%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5-F35E-4CDB-B4B4-D3CE9A054BBD}"/>
            </c:ext>
          </c:extLst>
        </c:ser>
        <c:ser>
          <c:idx val="3"/>
          <c:order val="3"/>
          <c:tx>
            <c:strRef>
              <c:f>'S 4 Absolv. Regelst.'!$O$12</c:f>
              <c:strCache>
                <c:ptCount val="1"/>
                <c:pt idx="0">
                  <c:v>k. A. %</c:v>
                </c:pt>
              </c:strCache>
              <c:extLst xmlns:c15="http://schemas.microsoft.com/office/drawing/2012/chart"/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4 Absolv. Regelst.'!$A$13:$B$33</c:f>
              <c:multiLvlStrCache>
                <c:ptCount val="21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  <c:pt idx="18">
                    <c:v>BA</c:v>
                  </c:pt>
                  <c:pt idx="19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≠ MINT BA / MA</c:v>
                  </c:pt>
                  <c:pt idx="18">
                    <c:v>ges BA</c:v>
                  </c:pt>
                  <c:pt idx="19">
                    <c:v>ges MA</c:v>
                  </c:pt>
                  <c:pt idx="20">
                    <c:v>Summe aller Absolvent*innen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'S 4 Absolv. Regelst.'!$O$13:$O$31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6-F35E-4CDB-B4B4-D3CE9A054B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8"/>
        <c:axId val="408163160"/>
        <c:axId val="408163552"/>
        <c:extLst/>
      </c:barChart>
      <c:catAx>
        <c:axId val="408163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408163552"/>
        <c:crosses val="autoZero"/>
        <c:auto val="1"/>
        <c:lblAlgn val="ctr"/>
        <c:lblOffset val="100"/>
        <c:noMultiLvlLbl val="0"/>
      </c:catAx>
      <c:valAx>
        <c:axId val="408163552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408163160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 Statusgruppen'!$A$10</c:f>
          <c:strCache>
            <c:ptCount val="1"/>
            <c:pt idx="0">
              <c:v>Fachbereich B - Bauingenieurwesen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spPr>
                <a:solidFill>
                  <a:srgbClr val="00B05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789-4643-9D6B-D6AFE390752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Statusgruppen'!$A$13:$A$22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Statusgruppen'!$G$13:$G$22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3F-45C0-8EC1-9DA22FB2C50F}"/>
            </c:ext>
          </c:extLst>
        </c:ser>
        <c:ser>
          <c:idx val="1"/>
          <c:order val="1"/>
          <c:tx>
            <c:strRef>
              <c:f>'HP 1 Statusgruppen'!$H$12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solidFill>
                <a:srgbClr val="F79646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  <a:ln>
                <a:solidFill>
                  <a:srgbClr val="F7964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89-4643-9D6B-D6AFE390752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Statusgruppen'!$A$13:$A$22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Statusgruppen'!$H$13:$H$22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0.85185185185185186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3F-45C0-8EC1-9DA22FB2C50F}"/>
            </c:ext>
          </c:extLst>
        </c:ser>
        <c:ser>
          <c:idx val="2"/>
          <c:order val="2"/>
          <c:tx>
            <c:strRef>
              <c:f>'HP 1 Statusgruppen'!$I$12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Statusgruppen'!$A$13:$A$22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Statusgruppen'!$I$13:$I$22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3F-45C0-8EC1-9DA22FB2C50F}"/>
            </c:ext>
          </c:extLst>
        </c:ser>
        <c:ser>
          <c:idx val="3"/>
          <c:order val="3"/>
          <c:tx>
            <c:strRef>
              <c:f>'HP 1 Statusgruppen'!$J$12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Statusgruppen'!$A$13:$A$22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Statusgruppen'!$J$13:$J$22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F-45C0-8EC1-9DA22FB2C5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 Statusgruppen'!$A$25</c:f>
          <c:strCache>
            <c:ptCount val="1"/>
            <c:pt idx="0">
              <c:v>Fachbereich EIT -  Elektro- und Informationstechnik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Statusgruppen'!$G$27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995-476C-AC09-C8E2667C8E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Statusgruppen'!$A$28:$A$37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Statusgruppen'!$G$28:$G$37</c:f>
              <c:numCache>
                <c:formatCode>0.0%</c:formatCode>
                <c:ptCount val="10"/>
                <c:pt idx="0">
                  <c:v>6.0606060606060608E-2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63-4249-8A46-BF828D60F11A}"/>
            </c:ext>
          </c:extLst>
        </c:ser>
        <c:ser>
          <c:idx val="1"/>
          <c:order val="1"/>
          <c:tx>
            <c:strRef>
              <c:f>'HP 1 Statusgruppen'!$H$27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1995-476C-AC09-C8E2667C8EB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Statusgruppen'!$A$28:$A$37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Statusgruppen'!$H$28:$H$37</c:f>
              <c:numCache>
                <c:formatCode>0.0%</c:formatCode>
                <c:ptCount val="10"/>
                <c:pt idx="0">
                  <c:v>0.93939393939393945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0.93939393939393945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63-4249-8A46-BF828D60F11A}"/>
            </c:ext>
          </c:extLst>
        </c:ser>
        <c:ser>
          <c:idx val="2"/>
          <c:order val="2"/>
          <c:tx>
            <c:strRef>
              <c:f>'HP 1 Statusgruppen'!$I$27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Statusgruppen'!$A$28:$A$37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Statusgruppen'!$I$28:$I$37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63-4249-8A46-BF828D60F11A}"/>
            </c:ext>
          </c:extLst>
        </c:ser>
        <c:ser>
          <c:idx val="3"/>
          <c:order val="3"/>
          <c:tx>
            <c:strRef>
              <c:f>'HP 1 Statusgruppen'!$J$27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Statusgruppen'!$A$28:$A$37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Statusgruppen'!$J$28:$J$37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663-4249-8A46-BF828D60F1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 Statusgruppen'!$A$40</c:f>
          <c:strCache>
            <c:ptCount val="1"/>
            <c:pt idx="0">
              <c:v>Fachbereich I -  Informatik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Statusgruppen'!$G$42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7B04-47B6-AB48-466AF8805B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Statusgruppen'!$A$43:$A$52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Statusgruppen'!$G$43:$G$52</c:f>
              <c:numCache>
                <c:formatCode>0.0%</c:formatCode>
                <c:ptCount val="10"/>
                <c:pt idx="0">
                  <c:v>0.14893617021276595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0.14893617021276595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78-4690-BE45-BAC5A3639BC3}"/>
            </c:ext>
          </c:extLst>
        </c:ser>
        <c:ser>
          <c:idx val="1"/>
          <c:order val="1"/>
          <c:tx>
            <c:strRef>
              <c:f>'HP 1 Statusgruppen'!$H$42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7B04-47B6-AB48-466AF8805B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Statusgruppen'!$A$43:$A$52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Statusgruppen'!$H$43:$H$52</c:f>
              <c:numCache>
                <c:formatCode>0.0%</c:formatCode>
                <c:ptCount val="10"/>
                <c:pt idx="0">
                  <c:v>0.85106382978723405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0.85106382978723405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78-4690-BE45-BAC5A3639BC3}"/>
            </c:ext>
          </c:extLst>
        </c:ser>
        <c:ser>
          <c:idx val="2"/>
          <c:order val="2"/>
          <c:tx>
            <c:strRef>
              <c:f>'HP 1 Statusgruppen'!$I$42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Statusgruppen'!$A$43:$A$52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Statusgruppen'!$I$43:$I$52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78-4690-BE45-BAC5A3639BC3}"/>
            </c:ext>
          </c:extLst>
        </c:ser>
        <c:ser>
          <c:idx val="3"/>
          <c:order val="3"/>
          <c:tx>
            <c:strRef>
              <c:f>'HP 1 Statusgruppen'!$J$42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Statusgruppen'!$A$43:$A$52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Statusgruppen'!$J$43:$J$52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78-4690-BE45-BAC5A3639B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 Statusgruppen'!$A$55</c:f>
          <c:strCache>
            <c:ptCount val="1"/>
            <c:pt idx="0">
              <c:v>Fachbereich Maschinenbau und Kunststofftechnik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Statusgruppen'!$G$57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3BD-40D0-A88F-04082D61C7F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Statusgruppen'!$A$58:$A$67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Statusgruppen'!$G$58:$G$67</c:f>
              <c:numCache>
                <c:formatCode>0.0%</c:formatCode>
                <c:ptCount val="10"/>
                <c:pt idx="0">
                  <c:v>9.6774193548387094E-2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C4-4A03-AB0D-97402CFEE36B}"/>
            </c:ext>
          </c:extLst>
        </c:ser>
        <c:ser>
          <c:idx val="1"/>
          <c:order val="1"/>
          <c:tx>
            <c:strRef>
              <c:f>'HP 1 Statusgruppen'!$H$57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23BD-40D0-A88F-04082D61C7F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Statusgruppen'!$A$58:$A$67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Statusgruppen'!$H$58:$H$67</c:f>
              <c:numCache>
                <c:formatCode>0.0%</c:formatCode>
                <c:ptCount val="10"/>
                <c:pt idx="0">
                  <c:v>0.90322580645161288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0.90322580645161288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C4-4A03-AB0D-97402CFEE36B}"/>
            </c:ext>
          </c:extLst>
        </c:ser>
        <c:ser>
          <c:idx val="2"/>
          <c:order val="2"/>
          <c:tx>
            <c:strRef>
              <c:f>'HP 1 Statusgruppen'!$I$57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Statusgruppen'!$A$58:$A$67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Statusgruppen'!$I$58:$I$67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C4-4A03-AB0D-97402CFEE36B}"/>
            </c:ext>
          </c:extLst>
        </c:ser>
        <c:ser>
          <c:idx val="3"/>
          <c:order val="3"/>
          <c:tx>
            <c:strRef>
              <c:f>'HP 1 Statusgruppen'!$J$57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Statusgruppen'!$A$58:$A$67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Statusgruppen'!$J$58:$J$67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C4-4A03-AB0D-97402CFEE3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 Statusgruppen'!$A$130</c:f>
          <c:strCache>
            <c:ptCount val="1"/>
            <c:pt idx="0">
              <c:v>Zentralverwaltung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Statusgruppen'!$G$132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7905-4E89-9F53-20DC14639BA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Statusgruppen'!$A$133:$A$139</c:f>
              <c:strCache>
                <c:ptCount val="7"/>
                <c:pt idx="0">
                  <c:v>Lehrbeauftragte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WHK</c:v>
                </c:pt>
                <c:pt idx="5">
                  <c:v>SHK</c:v>
                </c:pt>
                <c:pt idx="6">
                  <c:v>ges</c:v>
                </c:pt>
              </c:strCache>
            </c:strRef>
          </c:cat>
          <c:val>
            <c:numRef>
              <c:f>'HP 1 Statusgruppen'!$G$133:$G$139</c:f>
              <c:numCache>
                <c:formatCode>0.0%</c:formatCode>
                <c:ptCount val="7"/>
                <c:pt idx="0">
                  <c:v>0.70967741935483875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0.70967741935483875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72-4105-A857-F09EC94402C3}"/>
            </c:ext>
          </c:extLst>
        </c:ser>
        <c:ser>
          <c:idx val="1"/>
          <c:order val="1"/>
          <c:tx>
            <c:strRef>
              <c:f>'HP 1 Statusgruppen'!$H$132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2-7905-4E89-9F53-20DC14639BA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Statusgruppen'!$A$133:$A$139</c:f>
              <c:strCache>
                <c:ptCount val="7"/>
                <c:pt idx="0">
                  <c:v>Lehrbeauftragte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WHK</c:v>
                </c:pt>
                <c:pt idx="5">
                  <c:v>SHK</c:v>
                </c:pt>
                <c:pt idx="6">
                  <c:v>ges</c:v>
                </c:pt>
              </c:strCache>
            </c:strRef>
          </c:cat>
          <c:val>
            <c:numRef>
              <c:f>'HP 1 Statusgruppen'!$H$133:$H$139</c:f>
              <c:numCache>
                <c:formatCode>0.0%</c:formatCode>
                <c:ptCount val="7"/>
                <c:pt idx="0">
                  <c:v>0.29032258064516131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0.29032258064516131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72-4105-A857-F09EC94402C3}"/>
            </c:ext>
          </c:extLst>
        </c:ser>
        <c:ser>
          <c:idx val="2"/>
          <c:order val="2"/>
          <c:tx>
            <c:strRef>
              <c:f>'HP 1 Statusgruppen'!$I$132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Statusgruppen'!$A$133:$A$139</c:f>
              <c:strCache>
                <c:ptCount val="7"/>
                <c:pt idx="0">
                  <c:v>Lehrbeauftragte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WHK</c:v>
                </c:pt>
                <c:pt idx="5">
                  <c:v>SHK</c:v>
                </c:pt>
                <c:pt idx="6">
                  <c:v>ges</c:v>
                </c:pt>
              </c:strCache>
            </c:strRef>
          </c:cat>
          <c:val>
            <c:numRef>
              <c:f>'HP 1 Statusgruppen'!$I$133:$I$139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72-4105-A857-F09EC94402C3}"/>
            </c:ext>
          </c:extLst>
        </c:ser>
        <c:ser>
          <c:idx val="3"/>
          <c:order val="3"/>
          <c:tx>
            <c:strRef>
              <c:f>'HP 1 Statusgruppen'!$J$132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Statusgruppen'!$A$133:$A$139</c:f>
              <c:strCache>
                <c:ptCount val="7"/>
                <c:pt idx="0">
                  <c:v>Lehrbeauftragte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WHK</c:v>
                </c:pt>
                <c:pt idx="5">
                  <c:v>SHK</c:v>
                </c:pt>
                <c:pt idx="6">
                  <c:v>ges</c:v>
                </c:pt>
              </c:strCache>
            </c:strRef>
          </c:cat>
          <c:val>
            <c:numRef>
              <c:f>'HP 1 Statusgruppen'!$J$133:$J$139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572-4105-A857-F09EC94402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 Statusgruppen'!$A$142</c:f>
          <c:strCache>
            <c:ptCount val="1"/>
            <c:pt idx="0">
              <c:v>Hochschule ges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Statusgruppen'!$G$144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8-228D-4B6F-B1E9-66E7E2DF448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Statusgruppen'!$A$145:$A$154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Statusgruppen'!$G$145:$G$154</c:f>
              <c:numCache>
                <c:formatCode>0.0%</c:formatCode>
                <c:ptCount val="10"/>
                <c:pt idx="0">
                  <c:v>0.21495327102803738</c:v>
                </c:pt>
                <c:pt idx="1">
                  <c:v>0</c:v>
                </c:pt>
                <c:pt idx="2">
                  <c:v>0.70967741935483875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0.27755102040816326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6B-4E97-8E9C-44C7D9A3DBB4}"/>
            </c:ext>
          </c:extLst>
        </c:ser>
        <c:ser>
          <c:idx val="1"/>
          <c:order val="1"/>
          <c:tx>
            <c:strRef>
              <c:f>'HP 1 Statusgruppen'!$H$144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3-228D-4B6F-B1E9-66E7E2DF448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Statusgruppen'!$A$145:$A$154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Statusgruppen'!$H$145:$H$154</c:f>
              <c:numCache>
                <c:formatCode>0.0%</c:formatCode>
                <c:ptCount val="10"/>
                <c:pt idx="0">
                  <c:v>0.78037383177570097</c:v>
                </c:pt>
                <c:pt idx="1">
                  <c:v>0</c:v>
                </c:pt>
                <c:pt idx="2">
                  <c:v>0.29032258064516131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0.71836734693877546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6B-4E97-8E9C-44C7D9A3DBB4}"/>
            </c:ext>
          </c:extLst>
        </c:ser>
        <c:ser>
          <c:idx val="2"/>
          <c:order val="2"/>
          <c:tx>
            <c:strRef>
              <c:f>'HP 1 Statusgruppen'!$I$144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Statusgruppen'!$A$145:$A$154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Statusgruppen'!$I$145:$I$154</c:f>
              <c:numCache>
                <c:formatCode>0.0%</c:formatCode>
                <c:ptCount val="10"/>
                <c:pt idx="0">
                  <c:v>4.6728971962616819E-3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4.0816326530612249E-3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6B-4E97-8E9C-44C7D9A3DBB4}"/>
            </c:ext>
          </c:extLst>
        </c:ser>
        <c:ser>
          <c:idx val="3"/>
          <c:order val="3"/>
          <c:tx>
            <c:strRef>
              <c:f>'HP 1 Statusgruppen'!$J$144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Statusgruppen'!$A$145:$A$154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Statusgruppen'!$J$145:$J$154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6B-4E97-8E9C-44C7D9A3DB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Summe MINT Bereich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Statusgruppen'!$G$72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9"/>
              <c:spPr>
                <a:solidFill>
                  <a:srgbClr val="92D050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E69-4274-A310-A35B9F7663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Statusgruppen'!$A$73:$A$82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Statusgruppen'!$G$73:$G$82</c:f>
              <c:numCache>
                <c:formatCode>0.0%</c:formatCode>
                <c:ptCount val="10"/>
                <c:pt idx="0">
                  <c:v>0.10869565217391304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0.10869565217391304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C7-4896-9280-CFEAB2AE485A}"/>
            </c:ext>
          </c:extLst>
        </c:ser>
        <c:ser>
          <c:idx val="1"/>
          <c:order val="1"/>
          <c:tx>
            <c:strRef>
              <c:f>'HP 1 Statusgruppen'!$H$72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DE69-4274-A310-A35B9F76631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Statusgruppen'!$A$73:$A$82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Statusgruppen'!$H$73:$H$82</c:f>
              <c:numCache>
                <c:formatCode>0.0%</c:formatCode>
                <c:ptCount val="10"/>
                <c:pt idx="0">
                  <c:v>0.88405797101449279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0.88405797101449279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C7-4896-9280-CFEAB2AE485A}"/>
            </c:ext>
          </c:extLst>
        </c:ser>
        <c:ser>
          <c:idx val="2"/>
          <c:order val="2"/>
          <c:tx>
            <c:strRef>
              <c:f>'HP 1 Statusgruppen'!$I$72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Statusgruppen'!$A$73:$A$82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Statusgruppen'!$I$73:$I$82</c:f>
              <c:numCache>
                <c:formatCode>0.0%</c:formatCode>
                <c:ptCount val="10"/>
                <c:pt idx="0">
                  <c:v>7.246376811594203E-3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7.246376811594203E-3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C7-4896-9280-CFEAB2AE485A}"/>
            </c:ext>
          </c:extLst>
        </c:ser>
        <c:ser>
          <c:idx val="3"/>
          <c:order val="3"/>
          <c:tx>
            <c:strRef>
              <c:f>'HP 1 Statusgruppen'!$J$72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Statusgruppen'!$A$73:$A$82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Statusgruppen'!$J$73:$J$82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C7-4896-9280-CFEAB2AE48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Studierende</a:t>
            </a:r>
            <a:r>
              <a:rPr lang="de-DE" baseline="0"/>
              <a:t> nach </a:t>
            </a:r>
            <a:r>
              <a:rPr lang="de-DE"/>
              <a:t>Fachbereich</a:t>
            </a:r>
            <a:r>
              <a:rPr lang="de-DE" baseline="0"/>
              <a:t> und Abschlussart</a:t>
            </a:r>
            <a:endParaRPr lang="de-D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211419986326457"/>
          <c:y val="8.2876804351816796E-2"/>
          <c:w val="0.5567911602929233"/>
          <c:h val="0.90721017966142892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'S 2 Fachbereich'!$H$9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C-9D6A-48B2-98BD-2470F6C00226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B-9D6A-48B2-98BD-2470F6C002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366-4DBC-A111-82D2FF65A94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366-4DBC-A111-82D2FF65A948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E-B366-4DBC-A111-82D2FF65A948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2-1583-46AD-8B51-2B597FBA4239}"/>
              </c:ext>
            </c:extLst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D-9D6A-48B2-98BD-2470F6C00226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E-9D6A-48B2-98BD-2470F6C00226}"/>
              </c:ext>
            </c:extLst>
          </c:dPt>
          <c:dPt>
            <c:idx val="2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3029-4702-8C8B-08C5CA5B285B}"/>
              </c:ext>
            </c:extLst>
          </c:dPt>
          <c:dPt>
            <c:idx val="27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3029-4702-8C8B-08C5CA5B285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29-4702-8C8B-08C5CA5B2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2 Fachbereich'!$A$10:$B$27</c:f>
              <c:multiLvlStrCache>
                <c:ptCount val="18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BA / MA</c:v>
                  </c:pt>
                </c:lvl>
              </c:multiLvlStrCache>
            </c:multiLvlStrRef>
          </c:cat>
          <c:val>
            <c:numRef>
              <c:f>'S 2 Fachbereich'!$H$10:$H$27</c:f>
              <c:numCache>
                <c:formatCode>0.0%</c:formatCode>
                <c:ptCount val="18"/>
                <c:pt idx="0">
                  <c:v>0.28640776699029125</c:v>
                </c:pt>
                <c:pt idx="1">
                  <c:v>0.29166666666666669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0.28640776699029125</c:v>
                </c:pt>
                <c:pt idx="9">
                  <c:v>0.29166666666666669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0.28640776699029125</c:v>
                </c:pt>
                <c:pt idx="17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9-4702-8C8B-08C5CA5B285B}"/>
            </c:ext>
          </c:extLst>
        </c:ser>
        <c:ser>
          <c:idx val="2"/>
          <c:order val="1"/>
          <c:tx>
            <c:strRef>
              <c:f>'S 2 Fachbereich'!$I$9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9D6A-48B2-98BD-2470F6C0022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9D6A-48B2-98BD-2470F6C002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366-4DBC-A111-82D2FF65A94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366-4DBC-A111-82D2FF65A948}"/>
              </c:ext>
            </c:extLst>
          </c:dPt>
          <c:dPt>
            <c:idx val="12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15-B366-4DBC-A111-82D2FF65A948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15-1583-46AD-8B51-2B597FBA423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9D6A-48B2-98BD-2470F6C0022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4-9D6A-48B2-98BD-2470F6C00226}"/>
              </c:ext>
            </c:extLst>
          </c:dPt>
          <c:dPt>
            <c:idx val="2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8-3029-4702-8C8B-08C5CA5B285B}"/>
              </c:ext>
            </c:extLst>
          </c:dPt>
          <c:dPt>
            <c:idx val="27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A-3029-4702-8C8B-08C5CA5B285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29-4702-8C8B-08C5CA5B2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2 Fachbereich'!$A$10:$B$27</c:f>
              <c:multiLvlStrCache>
                <c:ptCount val="18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BA / MA</c:v>
                  </c:pt>
                </c:lvl>
              </c:multiLvlStrCache>
            </c:multiLvlStrRef>
          </c:cat>
          <c:val>
            <c:numRef>
              <c:f>'S 2 Fachbereich'!$I$10:$I$27</c:f>
              <c:numCache>
                <c:formatCode>0.0%</c:formatCode>
                <c:ptCount val="18"/>
                <c:pt idx="0">
                  <c:v>0.71116504854368934</c:v>
                </c:pt>
                <c:pt idx="1">
                  <c:v>0.70416666666666672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0.71116504854368934</c:v>
                </c:pt>
                <c:pt idx="9">
                  <c:v>0.70416666666666672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0.71116504854368934</c:v>
                </c:pt>
                <c:pt idx="17">
                  <c:v>0.70416666666666672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29-4702-8C8B-08C5CA5B285B}"/>
            </c:ext>
          </c:extLst>
        </c:ser>
        <c:ser>
          <c:idx val="0"/>
          <c:order val="2"/>
          <c:tx>
            <c:strRef>
              <c:f>'S 2 Fachbereich'!$J$9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2 Fachbereich'!$A$10:$B$27</c:f>
              <c:multiLvlStrCache>
                <c:ptCount val="18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BA / MA</c:v>
                  </c:pt>
                </c:lvl>
              </c:multiLvlStrCache>
            </c:multiLvlStrRef>
          </c:cat>
          <c:val>
            <c:numRef>
              <c:f>'S 2 Fachbereich'!$J$10:$J$27</c:f>
              <c:numCache>
                <c:formatCode>0.0%</c:formatCode>
                <c:ptCount val="18"/>
                <c:pt idx="0">
                  <c:v>2.4271844660194173E-3</c:v>
                </c:pt>
                <c:pt idx="1">
                  <c:v>4.1666666666666666E-3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2.4271844660194173E-3</c:v>
                </c:pt>
                <c:pt idx="9">
                  <c:v>4.1666666666666666E-3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2.4271844660194173E-3</c:v>
                </c:pt>
                <c:pt idx="17">
                  <c:v>4.1666666666666666E-3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79-4DB5-9113-9239E796B783}"/>
            </c:ext>
          </c:extLst>
        </c:ser>
        <c:ser>
          <c:idx val="3"/>
          <c:order val="3"/>
          <c:tx>
            <c:strRef>
              <c:f>'S 2 Fachbereich'!$K$9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dLbl>
              <c:idx val="16"/>
              <c:layout>
                <c:manualLayout>
                  <c:x val="0"/>
                  <c:y val="7.5711690025942247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D6A-48B2-98BD-2470F6C00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 2 Fachbereich'!$A$10:$B$27</c:f>
              <c:multiLvlStrCache>
                <c:ptCount val="18"/>
                <c:lvl>
                  <c:pt idx="0">
                    <c:v>BA</c:v>
                  </c:pt>
                  <c:pt idx="1">
                    <c:v>MA</c:v>
                  </c:pt>
                  <c:pt idx="2">
                    <c:v>BA</c:v>
                  </c:pt>
                  <c:pt idx="3">
                    <c:v>MA</c:v>
                  </c:pt>
                  <c:pt idx="4">
                    <c:v>BA</c:v>
                  </c:pt>
                  <c:pt idx="5">
                    <c:v>MA</c:v>
                  </c:pt>
                  <c:pt idx="6">
                    <c:v>BA</c:v>
                  </c:pt>
                  <c:pt idx="7">
                    <c:v>MA</c:v>
                  </c:pt>
                  <c:pt idx="8">
                    <c:v>BA</c:v>
                  </c:pt>
                  <c:pt idx="9">
                    <c:v>MA</c:v>
                  </c:pt>
                  <c:pt idx="10">
                    <c:v>BA</c:v>
                  </c:pt>
                  <c:pt idx="11">
                    <c:v>MA</c:v>
                  </c:pt>
                  <c:pt idx="12">
                    <c:v>BA</c:v>
                  </c:pt>
                  <c:pt idx="13">
                    <c:v>MA</c:v>
                  </c:pt>
                  <c:pt idx="14">
                    <c:v>BA</c:v>
                  </c:pt>
                  <c:pt idx="15">
                    <c:v>MA</c:v>
                  </c:pt>
                  <c:pt idx="16">
                    <c:v>BA</c:v>
                  </c:pt>
                  <c:pt idx="17">
                    <c:v>MA</c:v>
                  </c:pt>
                </c:lvl>
                <c:lvl>
                  <c:pt idx="0">
                    <c:v>Fachbereich B - Bauingenieurwesen</c:v>
                  </c:pt>
                  <c:pt idx="2">
                    <c:v>Fachbereich EIT - Elektro- und Informationstechnik</c:v>
                  </c:pt>
                  <c:pt idx="4">
                    <c:v>Fachbereich I - Informatik </c:v>
                  </c:pt>
                  <c:pt idx="6">
                    <c:v>Fachbereich MK - Maschinenbau und Kunststofftechnik</c:v>
                  </c:pt>
                  <c:pt idx="8">
                    <c:v>ges MINT-Bereich</c:v>
                  </c:pt>
                  <c:pt idx="10">
                    <c:v>Fachbereich GW - Gesellschaftswissenschaften</c:v>
                  </c:pt>
                  <c:pt idx="12">
                    <c:v>Fachbereich S - Soziale Arbeit</c:v>
                  </c:pt>
                  <c:pt idx="14">
                    <c:v>Fachbereich W - Wirtschaft</c:v>
                  </c:pt>
                  <c:pt idx="16">
                    <c:v>ges BA / MA</c:v>
                  </c:pt>
                </c:lvl>
              </c:multiLvlStrCache>
            </c:multiLvlStrRef>
          </c:cat>
          <c:val>
            <c:numRef>
              <c:f>'S 2 Fachbereich'!$K$10:$K$27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379-4DB5-9113-9239E796B7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8"/>
        <c:overlap val="100"/>
        <c:axId val="408163160"/>
        <c:axId val="408163552"/>
      </c:barChart>
      <c:catAx>
        <c:axId val="408163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408163552"/>
        <c:crosses val="autoZero"/>
        <c:auto val="1"/>
        <c:lblAlgn val="ctr"/>
        <c:lblOffset val="100"/>
        <c:noMultiLvlLbl val="0"/>
      </c:catAx>
      <c:valAx>
        <c:axId val="40816355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408163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89440366446731"/>
          <c:y val="0.45190028387197478"/>
          <c:w val="0.17710559633553255"/>
          <c:h val="9.760726343336989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800" b="1" i="0" u="none" strike="noStrike" baseline="0">
                <a:effectLst/>
              </a:rPr>
              <a:t>Fachbereich GW - Gesellschaftswissenschaften</a:t>
            </a:r>
            <a:r>
              <a:rPr lang="de-DE" sz="1800" b="1" i="0" u="none" strike="noStrike" baseline="0"/>
              <a:t> </a:t>
            </a:r>
            <a:endParaRPr lang="de-D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Statusgruppen'!$G$87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D0B6-4F12-A7F1-B9AE703B34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Statusgruppen'!$A$88:$A$97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Statusgruppen'!$G$88:$G$97</c:f>
              <c:numCache>
                <c:formatCode>0.0%</c:formatCode>
                <c:ptCount val="10"/>
                <c:pt idx="0">
                  <c:v>0.40909090909090912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0.40909090909090912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3-447C-BD29-5087018AA784}"/>
            </c:ext>
          </c:extLst>
        </c:ser>
        <c:ser>
          <c:idx val="1"/>
          <c:order val="1"/>
          <c:tx>
            <c:strRef>
              <c:f>'HP 1 Statusgruppen'!$H$87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D0B6-4F12-A7F1-B9AE703B34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Statusgruppen'!$A$88:$A$97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Statusgruppen'!$H$88:$H$97</c:f>
              <c:numCache>
                <c:formatCode>0.0%</c:formatCode>
                <c:ptCount val="10"/>
                <c:pt idx="0">
                  <c:v>0.59090909090909094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0.59090909090909094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3-447C-BD29-5087018AA784}"/>
            </c:ext>
          </c:extLst>
        </c:ser>
        <c:ser>
          <c:idx val="2"/>
          <c:order val="2"/>
          <c:tx>
            <c:strRef>
              <c:f>'HP 1 Statusgruppen'!$I$87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Statusgruppen'!$A$88:$A$97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Statusgruppen'!$I$88:$I$97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3-447C-BD29-5087018AA784}"/>
            </c:ext>
          </c:extLst>
        </c:ser>
        <c:ser>
          <c:idx val="3"/>
          <c:order val="3"/>
          <c:tx>
            <c:strRef>
              <c:f>'HP 1 Statusgruppen'!$J$87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Statusgruppen'!$A$88:$A$97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Statusgruppen'!$J$88:$J$97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3-447C-BD29-5087018AA7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800" b="1" i="0" u="none" strike="noStrike" baseline="0">
                <a:effectLst/>
              </a:rPr>
              <a:t>Fachbereich S - Soziale Arbeit</a:t>
            </a:r>
            <a:r>
              <a:rPr lang="de-DE" sz="1800" b="1" i="0" u="none" strike="noStrike" baseline="0"/>
              <a:t> </a:t>
            </a:r>
            <a:endParaRPr lang="de-D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Statusgruppen'!$G$102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E3D9-4C56-BEF5-60C44654280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Statusgruppen'!$A$103:$A$112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Statusgruppen'!$G$103:$G$112</c:f>
              <c:numCache>
                <c:formatCode>0.0%</c:formatCode>
                <c:ptCount val="10"/>
                <c:pt idx="0">
                  <c:v>0.56521739130434778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0.56521739130434778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3-4727-8B41-9E5495E547BD}"/>
            </c:ext>
          </c:extLst>
        </c:ser>
        <c:ser>
          <c:idx val="1"/>
          <c:order val="1"/>
          <c:tx>
            <c:strRef>
              <c:f>'HP 1 Statusgruppen'!$H$102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E3D9-4C56-BEF5-60C44654280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Statusgruppen'!$A$103:$A$112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Statusgruppen'!$H$103:$H$112</c:f>
              <c:numCache>
                <c:formatCode>0.0%</c:formatCode>
                <c:ptCount val="10"/>
                <c:pt idx="0">
                  <c:v>0.43478260869565216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0.43478260869565216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3-4727-8B41-9E5495E547BD}"/>
            </c:ext>
          </c:extLst>
        </c:ser>
        <c:ser>
          <c:idx val="2"/>
          <c:order val="2"/>
          <c:tx>
            <c:strRef>
              <c:f>'HP 1 Statusgruppen'!$I$102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Statusgruppen'!$A$103:$A$112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Statusgruppen'!$I$103:$I$112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3-4727-8B41-9E5495E547BD}"/>
            </c:ext>
          </c:extLst>
        </c:ser>
        <c:ser>
          <c:idx val="3"/>
          <c:order val="3"/>
          <c:tx>
            <c:strRef>
              <c:f>'HP 1 Statusgruppen'!$J$102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Statusgruppen'!$A$103:$A$112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Statusgruppen'!$J$103:$J$112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3-4727-8B41-9E5495E547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800" b="1" i="0" u="none" strike="noStrike" baseline="0">
                <a:effectLst/>
              </a:rPr>
              <a:t>Fachbereich W - Wirtschaft</a:t>
            </a:r>
            <a:r>
              <a:rPr lang="de-DE" sz="1800" b="1" i="0" u="none" strike="noStrike" baseline="0"/>
              <a:t> </a:t>
            </a:r>
            <a:endParaRPr lang="de-D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1 Statusgruppen'!$G$117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EB5-4D00-83C7-8FA29D62960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Statusgruppen'!$A$118:$A$127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Statusgruppen'!$G$118:$G$127</c:f>
              <c:numCache>
                <c:formatCode>0.0%</c:formatCode>
                <c:ptCount val="10"/>
                <c:pt idx="0">
                  <c:v>0.29032258064516131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0.29032258064516131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B-4D73-AB29-0780A9A647CB}"/>
            </c:ext>
          </c:extLst>
        </c:ser>
        <c:ser>
          <c:idx val="1"/>
          <c:order val="1"/>
          <c:tx>
            <c:strRef>
              <c:f>'HP 1 Statusgruppen'!$H$117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0-FEB5-4D00-83C7-8FA29D62960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Statusgruppen'!$A$118:$A$127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Statusgruppen'!$H$118:$H$127</c:f>
              <c:numCache>
                <c:formatCode>0.0%</c:formatCode>
                <c:ptCount val="10"/>
                <c:pt idx="0">
                  <c:v>0.70967741935483875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0.70967741935483875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B-4D73-AB29-0780A9A647CB}"/>
            </c:ext>
          </c:extLst>
        </c:ser>
        <c:ser>
          <c:idx val="2"/>
          <c:order val="2"/>
          <c:tx>
            <c:strRef>
              <c:f>'HP 1 Statusgruppen'!$I$117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Statusgruppen'!$A$118:$A$127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Statusgruppen'!$I$118:$I$127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B-4D73-AB29-0780A9A647CB}"/>
            </c:ext>
          </c:extLst>
        </c:ser>
        <c:ser>
          <c:idx val="3"/>
          <c:order val="3"/>
          <c:tx>
            <c:strRef>
              <c:f>'HP 1 Statusgruppen'!$J$117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 Statusgruppen'!$A$118:$A$127</c:f>
              <c:strCache>
                <c:ptCount val="10"/>
                <c:pt idx="0">
                  <c:v>Regelprofessuren</c:v>
                </c:pt>
                <c:pt idx="1">
                  <c:v>Verwaltungsprofessuren</c:v>
                </c:pt>
                <c:pt idx="2">
                  <c:v>Lehrbeauftragte</c:v>
                </c:pt>
                <c:pt idx="3">
                  <c:v>Wiss. MA inkl. LfbA</c:v>
                </c:pt>
                <c:pt idx="4">
                  <c:v>Promovierende</c:v>
                </c:pt>
                <c:pt idx="5">
                  <c:v>MA Verwaltung</c:v>
                </c:pt>
                <c:pt idx="6">
                  <c:v>MA Techn. Dienst /DV</c:v>
                </c:pt>
                <c:pt idx="7">
                  <c:v>WHK</c:v>
                </c:pt>
                <c:pt idx="8">
                  <c:v>SHK</c:v>
                </c:pt>
                <c:pt idx="9">
                  <c:v>ges</c:v>
                </c:pt>
              </c:strCache>
            </c:strRef>
          </c:cat>
          <c:val>
            <c:numRef>
              <c:f>'HP 1 Statusgruppen'!$J$118:$J$127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B-4D73-AB29-0780A9A647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Fachbereich B - Bauingenieurwesen - Personal in Teilzeit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Teilzeit'!$K$13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Teilzeit'!$A$14:$A$19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Teilzeit'!$K$14:$K$19</c:f>
              <c:numCache>
                <c:formatCode>0%</c:formatCode>
                <c:ptCount val="6"/>
                <c:pt idx="0">
                  <c:v>0.16666666666666666</c:v>
                </c:pt>
                <c:pt idx="1">
                  <c:v>0.6</c:v>
                </c:pt>
                <c:pt idx="2">
                  <c:v>0.33333333333333331</c:v>
                </c:pt>
                <c:pt idx="3">
                  <c:v>0.01</c:v>
                </c:pt>
                <c:pt idx="4">
                  <c:v>0</c:v>
                </c:pt>
                <c:pt idx="5">
                  <c:v>0.15168539325842698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7-495E-AB3C-FCFD8456278A}"/>
            </c:ext>
          </c:extLst>
        </c:ser>
        <c:ser>
          <c:idx val="1"/>
          <c:order val="1"/>
          <c:tx>
            <c:strRef>
              <c:f>'HP 2 Teilzeit'!$L$13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Teilzeit'!$A$14:$A$19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Teilzeit'!$L$14:$L$19</c:f>
              <c:numCache>
                <c:formatCode>0%</c:formatCode>
                <c:ptCount val="6"/>
                <c:pt idx="0">
                  <c:v>0.06</c:v>
                </c:pt>
                <c:pt idx="1">
                  <c:v>0.12</c:v>
                </c:pt>
                <c:pt idx="2">
                  <c:v>0.25</c:v>
                </c:pt>
                <c:pt idx="3">
                  <c:v>0.08</c:v>
                </c:pt>
                <c:pt idx="4">
                  <c:v>0</c:v>
                </c:pt>
                <c:pt idx="5">
                  <c:v>8.7499999999999994E-2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7-495E-AB3C-FCFD8456278A}"/>
            </c:ext>
          </c:extLst>
        </c:ser>
        <c:ser>
          <c:idx val="2"/>
          <c:order val="2"/>
          <c:tx>
            <c:strRef>
              <c:f>'HP 2 Teilzeit'!$M$13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Teilzeit'!$A$14:$A$19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Teilzeit'!$M$14:$M$19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7-495E-AB3C-FCFD8456278A}"/>
            </c:ext>
          </c:extLst>
        </c:ser>
        <c:ser>
          <c:idx val="3"/>
          <c:order val="3"/>
          <c:tx>
            <c:strRef>
              <c:f>'HP 2 Teilzeit'!$N$13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Teilzeit'!$A$14:$A$19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Teilzeit'!$N$14:$N$19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7-495E-AB3C-FCFD845627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Fachbereich EIT - Elektrotechnik und Informationstechnik - Personal in Teilzeit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Teilzeit'!$K$29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Teilzeit'!$A$30:$A$35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Teilzeit'!$K$30:$K$35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7-444F-9B28-79CD9595F90B}"/>
            </c:ext>
          </c:extLst>
        </c:ser>
        <c:ser>
          <c:idx val="1"/>
          <c:order val="1"/>
          <c:tx>
            <c:strRef>
              <c:f>'HP 2 Teilzeit'!$L$29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Teilzeit'!$A$30:$A$35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Teilzeit'!$L$30:$L$35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7-444F-9B28-79CD9595F90B}"/>
            </c:ext>
          </c:extLst>
        </c:ser>
        <c:ser>
          <c:idx val="2"/>
          <c:order val="2"/>
          <c:tx>
            <c:strRef>
              <c:f>'HP 2 Teilzeit'!$M$29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Teilzeit'!$A$30:$A$35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Teilzeit'!$M$30:$M$35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7-444F-9B28-79CD9595F90B}"/>
            </c:ext>
          </c:extLst>
        </c:ser>
        <c:ser>
          <c:idx val="3"/>
          <c:order val="3"/>
          <c:tx>
            <c:strRef>
              <c:f>'HP 2 Teilzeit'!$N$29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Teilzeit'!$A$30:$A$35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Teilzeit'!$N$30:$N$35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7-444F-9B28-79CD9595F9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Fachbereich I - Informatik - Personal in Teilzeit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Teilzeit'!$K$45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Teilzeit'!$A$46:$A$51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Teilzeit'!$K$46:$K$51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C-46B7-9AB8-1D4A48ACC94A}"/>
            </c:ext>
          </c:extLst>
        </c:ser>
        <c:ser>
          <c:idx val="1"/>
          <c:order val="1"/>
          <c:tx>
            <c:strRef>
              <c:f>'HP 2 Teilzeit'!$L$45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Teilzeit'!$A$46:$A$51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Teilzeit'!$L$46:$L$51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C-46B7-9AB8-1D4A48ACC94A}"/>
            </c:ext>
          </c:extLst>
        </c:ser>
        <c:ser>
          <c:idx val="2"/>
          <c:order val="2"/>
          <c:tx>
            <c:strRef>
              <c:f>'HP 2 Teilzeit'!$M$45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Teilzeit'!$A$46:$A$51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Teilzeit'!$M$46:$M$51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C-46B7-9AB8-1D4A48ACC94A}"/>
            </c:ext>
          </c:extLst>
        </c:ser>
        <c:ser>
          <c:idx val="3"/>
          <c:order val="3"/>
          <c:tx>
            <c:strRef>
              <c:f>'HP 2 Teilzeit'!$N$45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Teilzeit'!$A$46:$A$51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Teilzeit'!$N$46:$N$51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C-46B7-9AB8-1D4A48ACC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Fachbereich MK - Maschinenbau und</a:t>
            </a:r>
            <a:r>
              <a:rPr lang="de-DE" b="1" baseline="0">
                <a:solidFill>
                  <a:sysClr val="windowText" lastClr="000000"/>
                </a:solidFill>
              </a:rPr>
              <a:t> Kunststofftechnik</a:t>
            </a:r>
            <a:r>
              <a:rPr lang="de-DE" b="1">
                <a:solidFill>
                  <a:sysClr val="windowText" lastClr="000000"/>
                </a:solidFill>
              </a:rPr>
              <a:t> - Personal in Teilzeit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Teilzeit'!$K$61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Teilzeit'!$A$62:$A$67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Teilzeit'!$K$62:$K$67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3-49C1-9BCC-EE6CA0DF564E}"/>
            </c:ext>
          </c:extLst>
        </c:ser>
        <c:ser>
          <c:idx val="1"/>
          <c:order val="1"/>
          <c:tx>
            <c:strRef>
              <c:f>'HP 2 Teilzeit'!$L$61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Teilzeit'!$A$62:$A$67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Teilzeit'!$L$62:$L$67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3-49C1-9BCC-EE6CA0DF564E}"/>
            </c:ext>
          </c:extLst>
        </c:ser>
        <c:ser>
          <c:idx val="2"/>
          <c:order val="2"/>
          <c:tx>
            <c:strRef>
              <c:f>'HP 2 Teilzeit'!$M$61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Teilzeit'!$A$62:$A$67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Teilzeit'!$M$62:$M$67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3-49C1-9BCC-EE6CA0DF564E}"/>
            </c:ext>
          </c:extLst>
        </c:ser>
        <c:ser>
          <c:idx val="3"/>
          <c:order val="3"/>
          <c:tx>
            <c:strRef>
              <c:f>'HP 2 Teilzeit'!$N$61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Teilzeit'!$A$62:$A$67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Teilzeit'!$N$62:$N$67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3-49C1-9BCC-EE6CA0DF56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Summe</a:t>
            </a:r>
            <a:r>
              <a:rPr lang="en-US" b="1" baseline="0">
                <a:solidFill>
                  <a:sysClr val="windowText" lastClr="000000"/>
                </a:solidFill>
              </a:rPr>
              <a:t> MINT-Bereich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Teilzeit'!$K$77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Teilzeit'!$A$78:$A$83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Teilzeit'!$K$78:$K$83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8-4F86-BF35-83BB389A3E38}"/>
            </c:ext>
          </c:extLst>
        </c:ser>
        <c:ser>
          <c:idx val="1"/>
          <c:order val="1"/>
          <c:tx>
            <c:strRef>
              <c:f>'HP 2 Teilzeit'!$L$77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Teilzeit'!$A$78:$A$83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Teilzeit'!$L$78:$L$83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8-4F86-BF35-83BB389A3E38}"/>
            </c:ext>
          </c:extLst>
        </c:ser>
        <c:ser>
          <c:idx val="2"/>
          <c:order val="2"/>
          <c:tx>
            <c:strRef>
              <c:f>'HP 2 Teilzeit'!$M$77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Teilzeit'!$A$78:$A$83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Teilzeit'!$M$78:$M$83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8-4F86-BF35-83BB389A3E38}"/>
            </c:ext>
          </c:extLst>
        </c:ser>
        <c:ser>
          <c:idx val="3"/>
          <c:order val="3"/>
          <c:tx>
            <c:strRef>
              <c:f>'HP 2 Teilzeit'!$N$77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Teilzeit'!$A$78:$A$83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Teilzeit'!$N$78:$N$83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8-4F86-BF35-83BB389A3E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Fachbereich</a:t>
            </a:r>
            <a:r>
              <a:rPr lang="en-US" b="1" baseline="0">
                <a:solidFill>
                  <a:sysClr val="windowText" lastClr="000000"/>
                </a:solidFill>
              </a:rPr>
              <a:t> GW - Gesellschaftswissenschaften - Personal in Teilzeit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Teilzeit'!$K$93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Teilzeit'!$A$94:$A$99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Teilzeit'!$K$94:$K$99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1-4EF3-BBE3-A7D81DABD327}"/>
            </c:ext>
          </c:extLst>
        </c:ser>
        <c:ser>
          <c:idx val="1"/>
          <c:order val="1"/>
          <c:tx>
            <c:strRef>
              <c:f>'HP 2 Teilzeit'!$L$93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Teilzeit'!$A$94:$A$99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Teilzeit'!$L$94:$L$99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1-4EF3-BBE3-A7D81DABD327}"/>
            </c:ext>
          </c:extLst>
        </c:ser>
        <c:ser>
          <c:idx val="2"/>
          <c:order val="2"/>
          <c:tx>
            <c:strRef>
              <c:f>'HP 2 Teilzeit'!$M$93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Teilzeit'!$A$94:$A$99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Teilzeit'!$M$94:$M$99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F1-4EF3-BBE3-A7D81DABD327}"/>
            </c:ext>
          </c:extLst>
        </c:ser>
        <c:ser>
          <c:idx val="3"/>
          <c:order val="3"/>
          <c:tx>
            <c:strRef>
              <c:f>'HP 2 Teilzeit'!$N$93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Teilzeit'!$A$94:$A$99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Teilzeit'!$N$94:$N$99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F1-4EF3-BBE3-A7D81DABD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Fachbereich</a:t>
            </a:r>
            <a:r>
              <a:rPr lang="en-US" b="1" baseline="0">
                <a:solidFill>
                  <a:sysClr val="windowText" lastClr="000000"/>
                </a:solidFill>
              </a:rPr>
              <a:t> S - Soziale Arbeit - Personal in Teilzeit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Teilzeit'!$K$109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Teilzeit'!$A$110:$A$115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Teilzeit'!$K$110:$K$115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2-4A2B-9B91-4B03BEAE0FE4}"/>
            </c:ext>
          </c:extLst>
        </c:ser>
        <c:ser>
          <c:idx val="1"/>
          <c:order val="1"/>
          <c:tx>
            <c:strRef>
              <c:f>'HP 2 Teilzeit'!$L$109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Teilzeit'!$A$110:$A$115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Teilzeit'!$L$110:$L$115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2-4A2B-9B91-4B03BEAE0FE4}"/>
            </c:ext>
          </c:extLst>
        </c:ser>
        <c:ser>
          <c:idx val="2"/>
          <c:order val="2"/>
          <c:tx>
            <c:strRef>
              <c:f>'HP 2 Teilzeit'!$M$109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Teilzeit'!$A$110:$A$115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Teilzeit'!$M$110:$M$115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2-4A2B-9B91-4B03BEAE0FE4}"/>
            </c:ext>
          </c:extLst>
        </c:ser>
        <c:ser>
          <c:idx val="3"/>
          <c:order val="3"/>
          <c:tx>
            <c:strRef>
              <c:f>'HP 2 Teilzeit'!$N$109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Teilzeit'!$A$110:$A$115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Teilzeit'!$N$110:$N$115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2-4A2B-9B91-4B03BEAE0F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B - Bauingenieurwesen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'!$G$14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 3 Studienverlauf '!$A$15:$A$17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'!$G$15:$G$17</c:f>
              <c:numCache>
                <c:formatCode>0.0%</c:formatCode>
                <c:ptCount val="3"/>
                <c:pt idx="0">
                  <c:v>0.26384364820846906</c:v>
                </c:pt>
                <c:pt idx="1">
                  <c:v>0.26666666666666666</c:v>
                </c:pt>
                <c:pt idx="2">
                  <c:v>0.21428571428571427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12-41DD-AF84-CEF45179AFE2}"/>
            </c:ext>
          </c:extLst>
        </c:ser>
        <c:ser>
          <c:idx val="1"/>
          <c:order val="1"/>
          <c:tx>
            <c:strRef>
              <c:f>'S 3 Studienverlauf '!$H$14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 3 Studienverlauf '!$A$15:$A$17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'!$H$15:$H$17</c:f>
              <c:numCache>
                <c:formatCode>0.0%</c:formatCode>
                <c:ptCount val="3"/>
                <c:pt idx="0">
                  <c:v>0.73615635179153094</c:v>
                </c:pt>
                <c:pt idx="1">
                  <c:v>0.73333333333333328</c:v>
                </c:pt>
                <c:pt idx="2">
                  <c:v>0.7857142857142857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12-41DD-AF84-CEF45179AFE2}"/>
            </c:ext>
          </c:extLst>
        </c:ser>
        <c:ser>
          <c:idx val="2"/>
          <c:order val="2"/>
          <c:tx>
            <c:strRef>
              <c:f>'S 3 Studienverlauf '!$I$14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 3 Studienverlauf '!$A$15:$A$17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'!$I$15:$I$17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12-41DD-AF84-CEF45179AFE2}"/>
            </c:ext>
          </c:extLst>
        </c:ser>
        <c:ser>
          <c:idx val="3"/>
          <c:order val="3"/>
          <c:tx>
            <c:strRef>
              <c:f>'S 3 Studienverlauf '!$J$14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 3 Studienverlauf '!$A$15:$A$17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'!$J$15:$J$17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12-41DD-AF84-CEF45179AF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13680"/>
        <c:axId val="1977303280"/>
      </c:lineChart>
      <c:catAx>
        <c:axId val="19773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03280"/>
        <c:crosses val="autoZero"/>
        <c:auto val="1"/>
        <c:lblAlgn val="ctr"/>
        <c:lblOffset val="100"/>
        <c:noMultiLvlLbl val="0"/>
      </c:catAx>
      <c:valAx>
        <c:axId val="1977303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73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Fachbereich</a:t>
            </a:r>
            <a:r>
              <a:rPr lang="en-US" b="1" baseline="0">
                <a:solidFill>
                  <a:sysClr val="windowText" lastClr="000000"/>
                </a:solidFill>
              </a:rPr>
              <a:t> W - Wirtschaft - Personal in Teilzeit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2 Teilzeit'!$K$125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Teilzeit'!$A$126:$A$131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Teilzeit'!$K$126:$K$131</c:f>
              <c:numCache>
                <c:formatCode>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5-487A-B03F-E504180300F0}"/>
            </c:ext>
          </c:extLst>
        </c:ser>
        <c:ser>
          <c:idx val="1"/>
          <c:order val="1"/>
          <c:tx>
            <c:strRef>
              <c:f>'HP 2 Teilzeit'!$L$125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Teilzeit'!$A$126:$A$131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Teilzeit'!$L$126:$L$131</c:f>
              <c:numCache>
                <c:formatCode>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5-487A-B03F-E504180300F0}"/>
            </c:ext>
          </c:extLst>
        </c:ser>
        <c:ser>
          <c:idx val="2"/>
          <c:order val="2"/>
          <c:tx>
            <c:strRef>
              <c:f>'HP 2 Teilzeit'!$M$125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Teilzeit'!$A$126:$A$131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Teilzeit'!$M$126:$M$131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5-487A-B03F-E504180300F0}"/>
            </c:ext>
          </c:extLst>
        </c:ser>
        <c:ser>
          <c:idx val="3"/>
          <c:order val="3"/>
          <c:tx>
            <c:strRef>
              <c:f>'HP 2 Teilzeit'!$N$125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Teilzeit'!$A$126:$A$131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Teilzeit'!$N$126:$N$131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5-487A-B03F-E504180300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2 Teilzeit'!$A$155</c:f>
          <c:strCache>
            <c:ptCount val="1"/>
            <c:pt idx="0">
              <c:v>Hochschule ges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'HP 2 Teilzeit'!$K$157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Teilzeit'!$A$158:$A$163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Teilzeit'!$K$158:$K$163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9-4B47-8504-44A16B90ADB1}"/>
            </c:ext>
          </c:extLst>
        </c:ser>
        <c:ser>
          <c:idx val="10"/>
          <c:order val="1"/>
          <c:tx>
            <c:strRef>
              <c:f>'HP 2 Teilzeit'!$L$157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Teilzeit'!$A$158:$A$163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Teilzeit'!$L$158:$L$163</c:f>
              <c:numCache>
                <c:formatCode>0.0%</c:formatCode>
                <c:ptCount val="6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99-4B47-8504-44A16B90ADB1}"/>
            </c:ext>
          </c:extLst>
        </c:ser>
        <c:ser>
          <c:idx val="11"/>
          <c:order val="2"/>
          <c:tx>
            <c:strRef>
              <c:f>'HP 2 Teilzeit'!$M$157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Teilzeit'!$A$158:$A$163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Teilzeit'!$M$158:$M$163</c:f>
              <c:numCache>
                <c:formatCode>0.0%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99-4B47-8504-44A16B90ADB1}"/>
            </c:ext>
          </c:extLst>
        </c:ser>
        <c:ser>
          <c:idx val="12"/>
          <c:order val="3"/>
          <c:tx>
            <c:strRef>
              <c:f>'HP 2 Teilzeit'!$N$157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Teilzeit'!$A$158:$A$163</c:f>
              <c:strCache>
                <c:ptCount val="6"/>
                <c:pt idx="0">
                  <c:v>Regelprofessuren</c:v>
                </c:pt>
                <c:pt idx="1">
                  <c:v>Verwaltungsprofessuren</c:v>
                </c:pt>
                <c:pt idx="2">
                  <c:v>Wiss. MA inkl. LfbA</c:v>
                </c:pt>
                <c:pt idx="3">
                  <c:v>MA Verwaltung</c:v>
                </c:pt>
                <c:pt idx="4">
                  <c:v>MA Techn. Dienst /DV</c:v>
                </c:pt>
                <c:pt idx="5">
                  <c:v>ges</c:v>
                </c:pt>
              </c:strCache>
            </c:strRef>
          </c:cat>
          <c:val>
            <c:numRef>
              <c:f>'HP 2 Teilzeit'!$N$158:$N$163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99-4B47-8504-44A16B90A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2 Teilzeit'!$A$140</c:f>
          <c:strCache>
            <c:ptCount val="1"/>
            <c:pt idx="0">
              <c:v>Zentralverwaltung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'HP 2 Teilzeit'!$K$142</c:f>
              <c:strCache>
                <c:ptCount val="1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Teilzeit'!$A$143:$A$146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2 Teilzeit'!$K$143:$K$146</c:f>
              <c:numCache>
                <c:formatCode>0%</c:formatCode>
                <c:ptCount val="4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F5-4269-840F-90FF7F1C6D76}"/>
            </c:ext>
          </c:extLst>
        </c:ser>
        <c:ser>
          <c:idx val="10"/>
          <c:order val="1"/>
          <c:tx>
            <c:strRef>
              <c:f>'HP 2 Teilzeit'!$L$142</c:f>
              <c:strCache>
                <c:ptCount val="1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Teilzeit'!$A$143:$A$146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2 Teilzeit'!$L$143:$L$146</c:f>
              <c:numCache>
                <c:formatCode>0%</c:formatCode>
                <c:ptCount val="4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F5-4269-840F-90FF7F1C6D76}"/>
            </c:ext>
          </c:extLst>
        </c:ser>
        <c:ser>
          <c:idx val="11"/>
          <c:order val="2"/>
          <c:tx>
            <c:strRef>
              <c:f>'HP 2 Teilzeit'!$M$142</c:f>
              <c:strCache>
                <c:ptCount val="1"/>
                <c:pt idx="0">
                  <c:v>d TZ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Teilzeit'!$A$143:$A$146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2 Teilzeit'!$M$143:$M$146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F5-4269-840F-90FF7F1C6D76}"/>
            </c:ext>
          </c:extLst>
        </c:ser>
        <c:ser>
          <c:idx val="12"/>
          <c:order val="3"/>
          <c:tx>
            <c:strRef>
              <c:f>'HP 2 Teilzeit'!$N$142</c:f>
              <c:strCache>
                <c:ptCount val="1"/>
                <c:pt idx="0">
                  <c:v>k. A. TZ %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2 Teilzeit'!$A$143:$A$146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2 Teilzeit'!$N$143:$N$146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F5-4269-840F-90FF7F1C6D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6778400"/>
        <c:axId val="1546755936"/>
      </c:barChart>
      <c:catAx>
        <c:axId val="1546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55936"/>
        <c:crosses val="autoZero"/>
        <c:auto val="1"/>
        <c:lblAlgn val="ctr"/>
        <c:lblOffset val="100"/>
        <c:noMultiLvlLbl val="0"/>
      </c:catAx>
      <c:valAx>
        <c:axId val="1546755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67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B - Bauingenieurwesen</a:t>
            </a:r>
            <a:r>
              <a:rPr lang="de-DE" baseline="0"/>
              <a:t> - Befristungsquote nach Statusgruppen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Befristet'!$K$13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Befristet'!$A$14:$A$18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Befristet'!$K$14:$K$18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0.4</c:v>
                </c:pt>
                <c:pt idx="2">
                  <c:v>0.4</c:v>
                </c:pt>
                <c:pt idx="3">
                  <c:v>0.25</c:v>
                </c:pt>
                <c:pt idx="4">
                  <c:v>0.34810126582278483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002-8935-40E359730CB3}"/>
            </c:ext>
          </c:extLst>
        </c:ser>
        <c:ser>
          <c:idx val="1"/>
          <c:order val="1"/>
          <c:tx>
            <c:strRef>
              <c:f>'HP 3 Befristet'!$L$13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Befristet'!$A$14:$A$18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Befristet'!$L$14:$L$18</c:f>
              <c:numCache>
                <c:formatCode>0.0%</c:formatCode>
                <c:ptCount val="5"/>
                <c:pt idx="0">
                  <c:v>0.02</c:v>
                </c:pt>
                <c:pt idx="1">
                  <c:v>0.3</c:v>
                </c:pt>
                <c:pt idx="2">
                  <c:v>0.1</c:v>
                </c:pt>
                <c:pt idx="3">
                  <c:v>0.2</c:v>
                </c:pt>
                <c:pt idx="4">
                  <c:v>8.9473684210526316E-2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002-8935-40E359730CB3}"/>
            </c:ext>
          </c:extLst>
        </c:ser>
        <c:ser>
          <c:idx val="2"/>
          <c:order val="2"/>
          <c:tx>
            <c:strRef>
              <c:f>'HP 3 Befristet'!$M$13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Befristet'!$A$14:$A$18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Befristet'!$M$14:$M$18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002-8935-40E359730CB3}"/>
            </c:ext>
          </c:extLst>
        </c:ser>
        <c:ser>
          <c:idx val="3"/>
          <c:order val="3"/>
          <c:tx>
            <c:strRef>
              <c:f>'HP 3 Befristet'!$N$13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Befristet'!$A$14:$A$18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Befristet'!$N$14:$N$18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2-4002-8935-40E359730C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EIT - Elektro- und Informationstechnik</a:t>
            </a:r>
            <a:r>
              <a:rPr lang="de-DE" baseline="0"/>
              <a:t> - Befristungsquote nach Statusgruppen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Befristet'!$K$26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Befristet'!$A$27:$A$31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Befristet'!$K$27:$K$31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3-4BB8-8C85-09DE6D285467}"/>
            </c:ext>
          </c:extLst>
        </c:ser>
        <c:ser>
          <c:idx val="1"/>
          <c:order val="1"/>
          <c:tx>
            <c:strRef>
              <c:f>'HP 3 Befristet'!$L$26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Befristet'!$A$27:$A$31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Befristet'!$L$27:$L$31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3-4BB8-8C85-09DE6D285467}"/>
            </c:ext>
          </c:extLst>
        </c:ser>
        <c:ser>
          <c:idx val="2"/>
          <c:order val="2"/>
          <c:tx>
            <c:strRef>
              <c:f>'HP 3 Befristet'!$M$26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Befristet'!$A$27:$A$31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Befristet'!$M$27:$M$31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3-4BB8-8C85-09DE6D285467}"/>
            </c:ext>
          </c:extLst>
        </c:ser>
        <c:ser>
          <c:idx val="3"/>
          <c:order val="3"/>
          <c:tx>
            <c:strRef>
              <c:f>'HP 3 Befristet'!$N$26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Befristet'!$A$27:$A$31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Befristet'!$N$27:$N$31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F3-4BB8-8C85-09DE6D2854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I - Informatik</a:t>
            </a:r>
            <a:r>
              <a:rPr lang="de-DE" baseline="0"/>
              <a:t> - Befristungsquote nach Statusgruppen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Befristet'!$K$38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Befristet'!$A$39:$A$43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Befristet'!$K$39:$K$43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B-4B29-8B2A-185FA808C514}"/>
            </c:ext>
          </c:extLst>
        </c:ser>
        <c:ser>
          <c:idx val="1"/>
          <c:order val="1"/>
          <c:tx>
            <c:strRef>
              <c:f>'HP 3 Befristet'!$L$38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Befristet'!$A$39:$A$43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Befristet'!$L$39:$L$43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B-4B29-8B2A-185FA808C514}"/>
            </c:ext>
          </c:extLst>
        </c:ser>
        <c:ser>
          <c:idx val="2"/>
          <c:order val="2"/>
          <c:tx>
            <c:strRef>
              <c:f>'HP 3 Befristet'!$M$38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Befristet'!$A$39:$A$43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Befristet'!$M$39:$M$43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B-4B29-8B2A-185FA808C514}"/>
            </c:ext>
          </c:extLst>
        </c:ser>
        <c:ser>
          <c:idx val="3"/>
          <c:order val="3"/>
          <c:tx>
            <c:strRef>
              <c:f>'HP 3 Befristet'!$N$38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Befristet'!$A$39:$A$43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Befristet'!$N$39:$N$43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B-4B29-8B2A-185FA808C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MK - Maschinenbau und Kunsstofftechnik</a:t>
            </a:r>
            <a:r>
              <a:rPr lang="de-DE" baseline="0"/>
              <a:t> - Befristungsquote nach Statusgruppen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Befristet'!$K$50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Befristet'!$A$51:$A$55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Befristet'!$K$51:$K$55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8-4A92-8D5B-16177D0F3D0E}"/>
            </c:ext>
          </c:extLst>
        </c:ser>
        <c:ser>
          <c:idx val="1"/>
          <c:order val="1"/>
          <c:tx>
            <c:strRef>
              <c:f>'HP 3 Befristet'!$L$50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Befristet'!$A$51:$A$55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Befristet'!$L$51:$L$55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8-4A92-8D5B-16177D0F3D0E}"/>
            </c:ext>
          </c:extLst>
        </c:ser>
        <c:ser>
          <c:idx val="2"/>
          <c:order val="2"/>
          <c:tx>
            <c:strRef>
              <c:f>'HP 3 Befristet'!$M$50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Befristet'!$A$51:$A$55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Befristet'!$M$51:$M$55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8-4A92-8D5B-16177D0F3D0E}"/>
            </c:ext>
          </c:extLst>
        </c:ser>
        <c:ser>
          <c:idx val="3"/>
          <c:order val="3"/>
          <c:tx>
            <c:strRef>
              <c:f>'HP 3 Befristet'!$N$50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Befristet'!$A$51:$A$55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Befristet'!$N$51:$N$55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8-4A92-8D5B-16177D0F3D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 MINT-Bereich - Befristungsqoute nach Statusgruppen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Befristet'!$K$63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Befristet'!$A$64:$A$68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Befristet'!$K$64:$K$68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2-4CF3-A9E7-F852A741FC76}"/>
            </c:ext>
          </c:extLst>
        </c:ser>
        <c:ser>
          <c:idx val="1"/>
          <c:order val="1"/>
          <c:tx>
            <c:strRef>
              <c:f>'HP 3 Befristet'!$L$63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Befristet'!$A$64:$A$68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Befristet'!$L$64:$L$68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2-4CF3-A9E7-F852A741FC76}"/>
            </c:ext>
          </c:extLst>
        </c:ser>
        <c:ser>
          <c:idx val="2"/>
          <c:order val="2"/>
          <c:tx>
            <c:strRef>
              <c:f>'HP 3 Befristet'!$M$63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Befristet'!$A$64:$A$68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Befristet'!$M$64:$M$68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2-4CF3-A9E7-F852A741FC76}"/>
            </c:ext>
          </c:extLst>
        </c:ser>
        <c:ser>
          <c:idx val="3"/>
          <c:order val="3"/>
          <c:tx>
            <c:strRef>
              <c:f>'HP 3 Befristet'!$N$63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Befristet'!$A$64:$A$68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Befristet'!$N$64:$N$68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2-4CF3-A9E7-F852A741FC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GW - Gesellschaftswissenschaften</a:t>
            </a:r>
            <a:r>
              <a:rPr lang="de-DE" baseline="0"/>
              <a:t> - Befristungsquote nach Statusgruppen</a:t>
            </a:r>
            <a:endParaRPr lang="de-DE"/>
          </a:p>
        </c:rich>
      </c:tx>
      <c:layout>
        <c:manualLayout>
          <c:xMode val="edge"/>
          <c:yMode val="edge"/>
          <c:x val="0.12146944444444445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Befristet'!$K$75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Befristet'!$A$76:$A$80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Befristet'!$K$76:$K$80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B78-B062-55FC1BD8B74D}"/>
            </c:ext>
          </c:extLst>
        </c:ser>
        <c:ser>
          <c:idx val="1"/>
          <c:order val="1"/>
          <c:tx>
            <c:strRef>
              <c:f>'HP 3 Befristet'!$L$75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Befristet'!$A$76:$A$80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Befristet'!$L$76:$L$80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B78-B062-55FC1BD8B74D}"/>
            </c:ext>
          </c:extLst>
        </c:ser>
        <c:ser>
          <c:idx val="2"/>
          <c:order val="2"/>
          <c:tx>
            <c:strRef>
              <c:f>'HP 3 Befristet'!$M$75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Befristet'!$A$76:$A$80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Befristet'!$M$76:$M$80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B78-B062-55FC1BD8B74D}"/>
            </c:ext>
          </c:extLst>
        </c:ser>
        <c:ser>
          <c:idx val="3"/>
          <c:order val="3"/>
          <c:tx>
            <c:strRef>
              <c:f>'HP 3 Befristet'!$N$75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Befristet'!$A$76:$A$80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Befristet'!$N$76:$N$80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B78-B062-55FC1BD8B7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S - Soziale Arbeit</a:t>
            </a:r>
            <a:r>
              <a:rPr lang="de-DE" baseline="0"/>
              <a:t> - Befristungsquote nach Statusgruppen</a:t>
            </a:r>
            <a:endParaRPr lang="de-DE"/>
          </a:p>
        </c:rich>
      </c:tx>
      <c:layout>
        <c:manualLayout>
          <c:xMode val="edge"/>
          <c:yMode val="edge"/>
          <c:x val="0.12146944444444445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Befristet'!$K$88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Befristet'!$A$89:$A$93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Befristet'!$K$89:$K$93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D-47F7-80ED-4BA1D28C5C48}"/>
            </c:ext>
          </c:extLst>
        </c:ser>
        <c:ser>
          <c:idx val="1"/>
          <c:order val="1"/>
          <c:tx>
            <c:strRef>
              <c:f>'HP 3 Befristet'!$L$88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Befristet'!$A$89:$A$93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Befristet'!$L$89:$L$93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D-47F7-80ED-4BA1D28C5C48}"/>
            </c:ext>
          </c:extLst>
        </c:ser>
        <c:ser>
          <c:idx val="2"/>
          <c:order val="2"/>
          <c:tx>
            <c:strRef>
              <c:f>'HP 3 Befristet'!$M$88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Befristet'!$A$89:$A$93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Befristet'!$M$89:$M$93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D-47F7-80ED-4BA1D28C5C48}"/>
            </c:ext>
          </c:extLst>
        </c:ser>
        <c:ser>
          <c:idx val="3"/>
          <c:order val="3"/>
          <c:tx>
            <c:strRef>
              <c:f>'HP 3 Befristet'!$N$88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Befristet'!$A$89:$A$93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Befristet'!$N$89:$N$93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D-47F7-80ED-4BA1D28C5C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B - Bauingenieurwesen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'!$G$25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'!$A$26:$A$28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'!$G$26:$G$28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6-409A-AA44-5056080FD8F8}"/>
            </c:ext>
          </c:extLst>
        </c:ser>
        <c:ser>
          <c:idx val="1"/>
          <c:order val="1"/>
          <c:tx>
            <c:strRef>
              <c:f>'S 3 Studienverlauf '!$H$25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'!$A$26:$A$28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'!$H$26:$H$28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6-409A-AA44-5056080FD8F8}"/>
            </c:ext>
          </c:extLst>
        </c:ser>
        <c:ser>
          <c:idx val="2"/>
          <c:order val="2"/>
          <c:tx>
            <c:strRef>
              <c:f>'S 3 Studienverlauf '!$I$25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'!$A$26:$A$28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'!$I$26:$I$28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6-409A-AA44-5056080FD8F8}"/>
            </c:ext>
          </c:extLst>
        </c:ser>
        <c:ser>
          <c:idx val="3"/>
          <c:order val="3"/>
          <c:tx>
            <c:strRef>
              <c:f>'S 3 Studienverlauf '!$J$25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'!$A$26:$A$28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'!$J$26:$J$28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6-409A-AA44-5056080FD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6128"/>
        <c:axId val="140476576"/>
      </c:lineChart>
      <c:catAx>
        <c:axId val="1404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76576"/>
        <c:crosses val="autoZero"/>
        <c:auto val="1"/>
        <c:lblAlgn val="ctr"/>
        <c:lblOffset val="100"/>
        <c:noMultiLvlLbl val="0"/>
      </c:catAx>
      <c:valAx>
        <c:axId val="140476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9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Fachbereich W - Wirtschaft</a:t>
            </a:r>
            <a:r>
              <a:rPr lang="de-DE" baseline="0"/>
              <a:t>- Befristungsquote nach Statusgruppen</a:t>
            </a:r>
            <a:endParaRPr lang="de-DE"/>
          </a:p>
        </c:rich>
      </c:tx>
      <c:layout>
        <c:manualLayout>
          <c:xMode val="edge"/>
          <c:yMode val="edge"/>
          <c:x val="0.12146944444444445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Befristet'!$K$100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Befristet'!$A$101:$A$105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Befristet'!$K$101:$K$105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8-46CF-AA0D-F163CC5473CA}"/>
            </c:ext>
          </c:extLst>
        </c:ser>
        <c:ser>
          <c:idx val="1"/>
          <c:order val="1"/>
          <c:tx>
            <c:strRef>
              <c:f>'HP 3 Befristet'!$L$100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Befristet'!$A$101:$A$105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Befristet'!$L$101:$L$105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8-46CF-AA0D-F163CC5473CA}"/>
            </c:ext>
          </c:extLst>
        </c:ser>
        <c:ser>
          <c:idx val="2"/>
          <c:order val="2"/>
          <c:tx>
            <c:strRef>
              <c:f>'HP 3 Befristet'!$M$100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Befristet'!$A$101:$A$105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Befristet'!$M$101:$M$105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8-46CF-AA0D-F163CC5473CA}"/>
            </c:ext>
          </c:extLst>
        </c:ser>
        <c:ser>
          <c:idx val="3"/>
          <c:order val="3"/>
          <c:tx>
            <c:strRef>
              <c:f>'HP 3 Befristet'!$N$100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Befristet'!$A$101:$A$105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Befristet'!$N$101:$N$105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8-46CF-AA0D-F163CC547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Zentralverwaltung - </a:t>
            </a:r>
            <a:r>
              <a:rPr lang="de-DE" baseline="0"/>
              <a:t>Befristungsquote nach Statusgruppen</a:t>
            </a:r>
            <a:endParaRPr lang="de-DE"/>
          </a:p>
        </c:rich>
      </c:tx>
      <c:layout>
        <c:manualLayout>
          <c:xMode val="edge"/>
          <c:yMode val="edge"/>
          <c:x val="0.12146944444444445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Befristet'!$K$112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Befristet'!$A$113:$A$116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3 Befristet'!$K$113:$K$116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B7-46B2-97E8-3EB071411056}"/>
            </c:ext>
          </c:extLst>
        </c:ser>
        <c:ser>
          <c:idx val="1"/>
          <c:order val="1"/>
          <c:tx>
            <c:strRef>
              <c:f>'HP 3 Befristet'!$L$112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Befristet'!$A$113:$A$116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3 Befristet'!$L$113:$L$116</c:f>
              <c:numCache>
                <c:formatCode>0.0%</c:formatCode>
                <c:ptCount val="4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B7-46B2-97E8-3EB071411056}"/>
            </c:ext>
          </c:extLst>
        </c:ser>
        <c:ser>
          <c:idx val="2"/>
          <c:order val="2"/>
          <c:tx>
            <c:strRef>
              <c:f>'HP 3 Befristet'!$M$112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Befristet'!$A$113:$A$116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3 Befristet'!$M$113:$M$116</c:f>
              <c:numCache>
                <c:formatCode>0.0%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7-46B2-97E8-3EB071411056}"/>
            </c:ext>
          </c:extLst>
        </c:ser>
        <c:ser>
          <c:idx val="3"/>
          <c:order val="3"/>
          <c:tx>
            <c:strRef>
              <c:f>'HP 3 Befristet'!$N$112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Befristet'!$A$113:$A$116</c:f>
              <c:strCache>
                <c:ptCount val="4"/>
                <c:pt idx="0">
                  <c:v>Wiss. MA inkl. LfbA</c:v>
                </c:pt>
                <c:pt idx="1">
                  <c:v>MA Verwaltung</c:v>
                </c:pt>
                <c:pt idx="2">
                  <c:v>MA Techn. Dienst /DV</c:v>
                </c:pt>
                <c:pt idx="3">
                  <c:v>ges</c:v>
                </c:pt>
              </c:strCache>
            </c:strRef>
          </c:cat>
          <c:val>
            <c:numRef>
              <c:f>'HP 3 Befristet'!$N$113:$N$116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B7-46B2-97E8-3EB0714110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Hochschule Gesamt</a:t>
            </a:r>
            <a:r>
              <a:rPr lang="de-DE" baseline="0"/>
              <a:t> - Befristungsquote nach Statusgruppen</a:t>
            </a:r>
            <a:endParaRPr lang="de-DE"/>
          </a:p>
        </c:rich>
      </c:tx>
      <c:layout>
        <c:manualLayout>
          <c:xMode val="edge"/>
          <c:yMode val="edge"/>
          <c:x val="0.12146944444444445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3 Befristet'!$K$123</c:f>
              <c:strCache>
                <c:ptCount val="1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Befristet'!$A$124:$A$128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Befristet'!$K$124:$K$128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B-4BC9-9F56-2E4896817EC3}"/>
            </c:ext>
          </c:extLst>
        </c:ser>
        <c:ser>
          <c:idx val="1"/>
          <c:order val="1"/>
          <c:tx>
            <c:strRef>
              <c:f>'HP 3 Befristet'!$L$123</c:f>
              <c:strCache>
                <c:ptCount val="1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Befristet'!$A$124:$A$128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Befristet'!$L$124:$L$128</c:f>
              <c:numCache>
                <c:formatCode>0.0%</c:formatCode>
                <c:ptCount val="5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B-4BC9-9F56-2E4896817EC3}"/>
            </c:ext>
          </c:extLst>
        </c:ser>
        <c:ser>
          <c:idx val="2"/>
          <c:order val="2"/>
          <c:tx>
            <c:strRef>
              <c:f>'HP 3 Befristet'!$M$123</c:f>
              <c:strCache>
                <c:ptCount val="1"/>
                <c:pt idx="0">
                  <c:v>d befristet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Befristet'!$A$124:$A$128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Befristet'!$M$124:$M$128</c:f>
              <c:numCache>
                <c:formatCode>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B-4BC9-9F56-2E4896817EC3}"/>
            </c:ext>
          </c:extLst>
        </c:ser>
        <c:ser>
          <c:idx val="3"/>
          <c:order val="3"/>
          <c:tx>
            <c:strRef>
              <c:f>'HP 3 Befristet'!$N$123</c:f>
              <c:strCache>
                <c:ptCount val="1"/>
                <c:pt idx="0">
                  <c:v>k. A. befr.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3 Befristet'!$A$124:$A$128</c:f>
              <c:strCache>
                <c:ptCount val="5"/>
                <c:pt idx="0">
                  <c:v>Regelprofessuren</c:v>
                </c:pt>
                <c:pt idx="1">
                  <c:v>Wiss. MA inkl. LfbA</c:v>
                </c:pt>
                <c:pt idx="2">
                  <c:v>MA Verwaltung</c:v>
                </c:pt>
                <c:pt idx="3">
                  <c:v>MA Techn. Dienst /DV</c:v>
                </c:pt>
                <c:pt idx="4">
                  <c:v>ges</c:v>
                </c:pt>
              </c:strCache>
            </c:strRef>
          </c:cat>
          <c:val>
            <c:numRef>
              <c:f>'HP 3 Befristet'!$N$124:$N$128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B-4BC9-9F56-2E4896817E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403888"/>
        <c:axId val="70400560"/>
      </c:barChart>
      <c:catAx>
        <c:axId val="704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0560"/>
        <c:crosses val="autoZero"/>
        <c:auto val="1"/>
        <c:lblAlgn val="ctr"/>
        <c:lblOffset val="100"/>
        <c:noMultiLvlLbl val="0"/>
      </c:catAx>
      <c:valAx>
        <c:axId val="7040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4 Professuren'!$A$10</c:f>
          <c:strCache>
            <c:ptCount val="1"/>
            <c:pt idx="0">
              <c:v>Regelprofessuren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4 Professuren'!$G$11:$G$11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8224-45D8-A7DC-BF7D8D564788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8224-45D8-A7DC-BF7D8D56478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Professuren'!$G$12:$G$21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4-45D8-A7DC-BF7D8D564788}"/>
            </c:ext>
          </c:extLst>
        </c:ser>
        <c:ser>
          <c:idx val="1"/>
          <c:order val="1"/>
          <c:tx>
            <c:strRef>
              <c:f>'HP 4 Professuren'!$H$11:$H$11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6-8224-45D8-A7DC-BF7D8D564788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8-8224-45D8-A7DC-BF7D8D56478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Professuren'!$H$12:$H$21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24-45D8-A7DC-BF7D8D564788}"/>
            </c:ext>
          </c:extLst>
        </c:ser>
        <c:ser>
          <c:idx val="2"/>
          <c:order val="2"/>
          <c:tx>
            <c:strRef>
              <c:f>'HP 4 Professuren'!$I$11:$I$11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Professuren'!$I$12:$I$21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24-45D8-A7DC-BF7D8D564788}"/>
            </c:ext>
          </c:extLst>
        </c:ser>
        <c:ser>
          <c:idx val="3"/>
          <c:order val="3"/>
          <c:tx>
            <c:strRef>
              <c:f>'HP 4 Professuren'!$J$11:$J$11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Professuren'!$J$12:$J$21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24-45D8-A7DC-BF7D8D5647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4 Professuren'!$A$25</c:f>
          <c:strCache>
            <c:ptCount val="1"/>
            <c:pt idx="0">
              <c:v>Verwaltungsprofessuren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4 Professuren'!$G$26:$G$26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57F-4ECA-8865-604769ADCF33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B57F-4ECA-8865-604769ADCF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Professuren'!$A$27:$A$36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Professuren'!$G$27:$G$36</c:f>
              <c:numCache>
                <c:formatCode>0%</c:formatCode>
                <c:ptCount val="10"/>
                <c:pt idx="0" formatCode="0.0%">
                  <c:v>0.11538461538461539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0.11538461538461539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7F-4ECA-8865-604769ADCF33}"/>
            </c:ext>
          </c:extLst>
        </c:ser>
        <c:ser>
          <c:idx val="1"/>
          <c:order val="1"/>
          <c:tx>
            <c:strRef>
              <c:f>'HP 4 Professuren'!$H$26:$H$26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6-B57F-4ECA-8865-604769ADCF33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8-B57F-4ECA-8865-604769ADCF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Professuren'!$A$27:$A$36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Professuren'!$H$27:$H$36</c:f>
              <c:numCache>
                <c:formatCode>0%</c:formatCode>
                <c:ptCount val="10"/>
                <c:pt idx="0" formatCode="0.0%">
                  <c:v>0.88461538461538458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0.88461538461538458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7F-4ECA-8865-604769ADCF33}"/>
            </c:ext>
          </c:extLst>
        </c:ser>
        <c:ser>
          <c:idx val="2"/>
          <c:order val="2"/>
          <c:tx>
            <c:strRef>
              <c:f>'HP 4 Professuren'!$I$26:$I$26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Professuren'!$A$27:$A$36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Professuren'!$I$27:$I$36</c:f>
              <c:numCache>
                <c:formatCode>0%</c:formatCode>
                <c:ptCount val="10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7F-4ECA-8865-604769ADCF33}"/>
            </c:ext>
          </c:extLst>
        </c:ser>
        <c:ser>
          <c:idx val="3"/>
          <c:order val="3"/>
          <c:tx>
            <c:strRef>
              <c:f>'HP 4 Professuren'!$J$26:$J$26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Professuren'!$A$27:$A$36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Professuren'!$J$27:$J$36</c:f>
              <c:numCache>
                <c:formatCode>0%</c:formatCode>
                <c:ptCount val="10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7F-4ECA-8865-604769ADCF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4 Professuren'!$A$40</c:f>
          <c:strCache>
            <c:ptCount val="1"/>
            <c:pt idx="0">
              <c:v>Professuren ges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4 Professuren'!$G$41:$G$41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146-4B15-9A5C-8627446C4924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2146-4B15-9A5C-8627446C492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Professuren'!$A$42:$A$51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Professuren'!$G$42:$G$51</c:f>
              <c:numCache>
                <c:formatCode>0.0%</c:formatCode>
                <c:ptCount val="10"/>
                <c:pt idx="0">
                  <c:v>0.11320754716981132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 formatCode="0%">
                  <c:v>0.11299435028248588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 formatCode="0%">
                  <c:v>0.20158102766798419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46-4B15-9A5C-8627446C4924}"/>
            </c:ext>
          </c:extLst>
        </c:ser>
        <c:ser>
          <c:idx val="1"/>
          <c:order val="1"/>
          <c:tx>
            <c:strRef>
              <c:f>'HP 4 Professuren'!$H$41:$H$41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6-2146-4B15-9A5C-8627446C4924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8-2146-4B15-9A5C-8627446C492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Professuren'!$A$42:$A$51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Professuren'!$H$42:$H$51</c:f>
              <c:numCache>
                <c:formatCode>0.0%</c:formatCode>
                <c:ptCount val="10"/>
                <c:pt idx="0">
                  <c:v>0.86792452830188682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 formatCode="0%">
                  <c:v>0.88135593220338981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 formatCode="0%">
                  <c:v>0.7944664031620553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46-4B15-9A5C-8627446C4924}"/>
            </c:ext>
          </c:extLst>
        </c:ser>
        <c:ser>
          <c:idx val="2"/>
          <c:order val="2"/>
          <c:tx>
            <c:strRef>
              <c:f>'HP 4 Professuren'!$I$41:$I$41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Professuren'!$A$42:$A$51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Professuren'!$I$42:$I$51</c:f>
              <c:numCache>
                <c:formatCode>0.0%</c:formatCode>
                <c:ptCount val="10"/>
                <c:pt idx="0">
                  <c:v>1.8867924528301886E-2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5.6497175141242938E-3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3.952569169960474E-3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6-4B15-9A5C-8627446C4924}"/>
            </c:ext>
          </c:extLst>
        </c:ser>
        <c:ser>
          <c:idx val="3"/>
          <c:order val="3"/>
          <c:tx>
            <c:strRef>
              <c:f>'HP 4 Professuren'!$J$41:$J$41</c:f>
              <c:strCache>
                <c:ptCount val="1"/>
                <c:pt idx="0">
                  <c:v>k. A.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Professuren'!$A$42:$A$51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Professuren'!$J$42:$J$51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46-4B15-9A5C-8627446C49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Professuren</a:t>
            </a:r>
            <a:r>
              <a:rPr lang="de-DE" baseline="0"/>
              <a:t> in Teilzeit</a:t>
            </a:r>
            <a:endParaRPr lang="de-DE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4 Professuren'!$K$61:$K$62</c:f>
              <c:strCache>
                <c:ptCount val="2"/>
                <c:pt idx="0">
                  <c:v>w TZ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5F4-4D82-B0D0-D22486A3E9C8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F5F4-4D82-B0D0-D22486A3E9C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Professuren'!$A$63:$A$72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Professuren'!$K$63:$K$72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F4-4D82-B0D0-D22486A3E9C8}"/>
            </c:ext>
          </c:extLst>
        </c:ser>
        <c:ser>
          <c:idx val="1"/>
          <c:order val="1"/>
          <c:tx>
            <c:strRef>
              <c:f>'HP 4 Professuren'!$L$61:$L$62</c:f>
              <c:strCache>
                <c:ptCount val="2"/>
                <c:pt idx="0">
                  <c:v>m TZ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6-F5F4-4D82-B0D0-D22486A3E9C8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8-F5F4-4D82-B0D0-D22486A3E9C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Professuren'!$A$63:$A$72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Professuren'!$L$63:$L$72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F4-4D82-B0D0-D22486A3E9C8}"/>
            </c:ext>
          </c:extLst>
        </c:ser>
        <c:ser>
          <c:idx val="2"/>
          <c:order val="2"/>
          <c:tx>
            <c:strRef>
              <c:f>'HP 4 Professuren'!$M$61:$M$62</c:f>
              <c:strCache>
                <c:ptCount val="2"/>
                <c:pt idx="0">
                  <c:v>d TZ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Professuren'!$A$63:$A$72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Professuren'!$M$63:$M$72</c:f>
              <c:numCache>
                <c:formatCode>0.0%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F4-4D82-B0D0-D22486A3E9C8}"/>
            </c:ext>
          </c:extLst>
        </c:ser>
        <c:ser>
          <c:idx val="3"/>
          <c:order val="3"/>
          <c:tx>
            <c:strRef>
              <c:f>'HP 4 Professuren'!$N$61:$N$62</c:f>
              <c:strCache>
                <c:ptCount val="2"/>
                <c:pt idx="0">
                  <c:v>k. A. TZ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Professuren'!$A$63:$A$72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Professuren'!$N$63:$N$72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F4-4D82-B0D0-D22486A3E9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4 Professuren'!$A$79</c:f>
          <c:strCache>
            <c:ptCount val="1"/>
            <c:pt idx="0">
              <c:v>Professuren befristet*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'HP 4 Professuren'!$K$81:$K$82</c:f>
              <c:strCache>
                <c:ptCount val="2"/>
                <c:pt idx="0">
                  <c:v>w befristet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C2E0-4A39-8A25-B707A95CE1E6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C2E0-4A39-8A25-B707A95CE1E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Professuren'!$A$83:$A$92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Professuren'!$K$83:$K$92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0-4A39-8A25-B707A95CE1E6}"/>
            </c:ext>
          </c:extLst>
        </c:ser>
        <c:ser>
          <c:idx val="1"/>
          <c:order val="1"/>
          <c:tx>
            <c:strRef>
              <c:f>'HP 4 Professuren'!$L$81:$L$82</c:f>
              <c:strCache>
                <c:ptCount val="2"/>
                <c:pt idx="0">
                  <c:v>m befristet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6-C2E0-4A39-8A25-B707A95CE1E6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8-C2E0-4A39-8A25-B707A95CE1E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Professuren'!$A$83:$A$92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Professuren'!$L$83:$L$92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E0-4A39-8A25-B707A95CE1E6}"/>
            </c:ext>
          </c:extLst>
        </c:ser>
        <c:ser>
          <c:idx val="2"/>
          <c:order val="2"/>
          <c:tx>
            <c:strRef>
              <c:f>'HP 4 Professuren'!$M$81:$M$82</c:f>
              <c:strCache>
                <c:ptCount val="2"/>
                <c:pt idx="0">
                  <c:v>d befristet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Professuren'!$A$83:$A$92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Professuren'!$M$83:$M$92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E0-4A39-8A25-B707A95CE1E6}"/>
            </c:ext>
          </c:extLst>
        </c:ser>
        <c:ser>
          <c:idx val="3"/>
          <c:order val="3"/>
          <c:tx>
            <c:strRef>
              <c:f>'HP 4 Professuren'!$N$81:$N$82</c:f>
              <c:strCache>
                <c:ptCount val="2"/>
                <c:pt idx="0">
                  <c:v>k. Eintag befristet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4 Professuren'!$A$83:$A$92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4 Professuren'!$N$83:$N$92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E0-4A39-8A25-B707A95CE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Fachbereich Bauingenieurwesen</a:t>
            </a:r>
          </a:p>
        </c:rich>
      </c:tx>
      <c:layout>
        <c:manualLayout>
          <c:xMode val="edge"/>
          <c:yMode val="edge"/>
          <c:x val="0.10875322883308985"/>
          <c:y val="1.3821399226219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GPG'!$B$16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GPG'!$A$17:$A$19</c:f>
              <c:strCache>
                <c:ptCount val="3"/>
                <c:pt idx="0">
                  <c:v>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GPG'!$B$17:$B$19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4-4E17-B5E5-5220009CC754}"/>
            </c:ext>
          </c:extLst>
        </c:ser>
        <c:ser>
          <c:idx val="1"/>
          <c:order val="1"/>
          <c:tx>
            <c:strRef>
              <c:f>'HP 5 GPG'!$C$16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GPG'!$A$17:$A$19</c:f>
              <c:strCache>
                <c:ptCount val="3"/>
                <c:pt idx="0">
                  <c:v>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GPG'!$C$17:$C$19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4-4E17-B5E5-5220009CC754}"/>
            </c:ext>
          </c:extLst>
        </c:ser>
        <c:ser>
          <c:idx val="2"/>
          <c:order val="2"/>
          <c:tx>
            <c:strRef>
              <c:f>'HP 5 GPG'!$D$16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GPG'!$A$17:$A$19</c:f>
              <c:strCache>
                <c:ptCount val="3"/>
                <c:pt idx="0">
                  <c:v>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GPG'!$D$17:$D$19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E3F4-4E17-B5E5-5220009CC754}"/>
            </c:ext>
          </c:extLst>
        </c:ser>
        <c:ser>
          <c:idx val="3"/>
          <c:order val="3"/>
          <c:tx>
            <c:strRef>
              <c:f>'HP 5 GPG'!$E$16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GPG'!$A$17:$A$19</c:f>
              <c:strCache>
                <c:ptCount val="3"/>
                <c:pt idx="0">
                  <c:v>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GPG'!$E$17:$E$19</c:f>
              <c:numCache>
                <c:formatCode>#,##0.0\ "€";\-#,##0.0\ "€"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3F4-4E17-B5E5-5220009CC7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Fachbereich</a:t>
            </a:r>
            <a:r>
              <a:rPr lang="de-DE" b="1" baseline="0"/>
              <a:t> Elektrotechnik und Informationstechnik</a:t>
            </a:r>
            <a:endParaRPr lang="de-DE" b="1"/>
          </a:p>
        </c:rich>
      </c:tx>
      <c:layout>
        <c:manualLayout>
          <c:xMode val="edge"/>
          <c:yMode val="edge"/>
          <c:x val="0.10875322883308985"/>
          <c:y val="1.3821399226219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GPG'!$B$27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GPG'!$A$28:$A$30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GPG'!$B$28:$B$30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6-4B70-A6F2-C0EF8AD3D584}"/>
            </c:ext>
          </c:extLst>
        </c:ser>
        <c:ser>
          <c:idx val="1"/>
          <c:order val="1"/>
          <c:tx>
            <c:strRef>
              <c:f>'HP 5 GPG'!$C$27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GPG'!$A$28:$A$30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GPG'!$C$28:$C$30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6-4B70-A6F2-C0EF8AD3D584}"/>
            </c:ext>
          </c:extLst>
        </c:ser>
        <c:ser>
          <c:idx val="2"/>
          <c:order val="2"/>
          <c:tx>
            <c:strRef>
              <c:f>'HP 5 GPG'!$D$27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GPG'!$A$28:$A$30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GPG'!$D$28:$D$30</c:f>
              <c:numCache>
                <c:formatCode>_-* #,##0.0\ "€"_-;\-* #,##0.0\ "€"_-;_-* "-"??\ "€"_-;_-@_-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8F6-4B70-A6F2-C0EF8AD3D584}"/>
            </c:ext>
          </c:extLst>
        </c:ser>
        <c:ser>
          <c:idx val="3"/>
          <c:order val="3"/>
          <c:tx>
            <c:strRef>
              <c:f>'HP 5 GPG'!$E$27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GPG'!$A$28:$A$30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GPG'!$E$28:$E$30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263-4F5C-B4AF-55964399A7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EIT - Elektro- und Informationstechnik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'!$G$39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'!$A$40:$A$42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'!$G$40:$G$42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2-411E-A603-EBA5AEBAC9F5}"/>
            </c:ext>
          </c:extLst>
        </c:ser>
        <c:ser>
          <c:idx val="1"/>
          <c:order val="1"/>
          <c:tx>
            <c:strRef>
              <c:f>'S 3 Studienverlauf '!$H$39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'!$A$40:$A$42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'!$H$40:$H$42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2-411E-A603-EBA5AEBAC9F5}"/>
            </c:ext>
          </c:extLst>
        </c:ser>
        <c:ser>
          <c:idx val="2"/>
          <c:order val="2"/>
          <c:tx>
            <c:strRef>
              <c:f>'S 3 Studienverlauf '!$I$39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'!$A$40:$A$42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'!$I$40:$I$42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2-411E-A603-EBA5AEBAC9F5}"/>
            </c:ext>
          </c:extLst>
        </c:ser>
        <c:ser>
          <c:idx val="3"/>
          <c:order val="3"/>
          <c:tx>
            <c:strRef>
              <c:f>'S 3 Studienverlauf '!$J$39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'!$A$40:$A$42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'!$J$40:$J$42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B2-411E-A603-EBA5AEBAC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20672"/>
        <c:axId val="140524416"/>
      </c:lineChart>
      <c:catAx>
        <c:axId val="1405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24416"/>
        <c:crosses val="autoZero"/>
        <c:auto val="1"/>
        <c:lblAlgn val="ctr"/>
        <c:lblOffset val="100"/>
        <c:noMultiLvlLbl val="0"/>
      </c:catAx>
      <c:valAx>
        <c:axId val="140524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5206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Fachbereich</a:t>
            </a:r>
            <a:r>
              <a:rPr lang="de-DE" b="1" baseline="0"/>
              <a:t> Informatik</a:t>
            </a:r>
            <a:endParaRPr lang="de-DE" b="1"/>
          </a:p>
        </c:rich>
      </c:tx>
      <c:layout>
        <c:manualLayout>
          <c:xMode val="edge"/>
          <c:yMode val="edge"/>
          <c:x val="0.10875322883308985"/>
          <c:y val="1.3821399226219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GPG'!$B$38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GPG'!$A$39:$A$41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GPG'!$B$39:$B$41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4-45FB-91AB-8B6010916F0F}"/>
            </c:ext>
          </c:extLst>
        </c:ser>
        <c:ser>
          <c:idx val="1"/>
          <c:order val="1"/>
          <c:tx>
            <c:strRef>
              <c:f>'HP 5 GPG'!$C$38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GPG'!$A$39:$A$41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GPG'!$C$39:$C$41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F4-45FB-91AB-8B6010916F0F}"/>
            </c:ext>
          </c:extLst>
        </c:ser>
        <c:ser>
          <c:idx val="2"/>
          <c:order val="2"/>
          <c:tx>
            <c:strRef>
              <c:f>'HP 5 GPG'!$D$38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GPG'!$A$39:$A$41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GPG'!$D$39:$D$41</c:f>
              <c:numCache>
                <c:formatCode>_-* #,##0.0\ "€"_-;\-* #,##0.0\ "€"_-;_-* "-"??\ "€"_-;_-@_-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7F4-45FB-91AB-8B6010916F0F}"/>
            </c:ext>
          </c:extLst>
        </c:ser>
        <c:ser>
          <c:idx val="3"/>
          <c:order val="3"/>
          <c:tx>
            <c:strRef>
              <c:f>'HP 5 GPG'!$E$38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GPG'!$A$39:$A$41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GPG'!$E$39:$E$41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778-4314-8CE2-F25BE556B8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Fachbereich</a:t>
            </a:r>
            <a:r>
              <a:rPr lang="de-DE" b="1" baseline="0"/>
              <a:t> Maschinenbau und Kunststofftechnik</a:t>
            </a:r>
            <a:endParaRPr lang="de-DE" b="1"/>
          </a:p>
        </c:rich>
      </c:tx>
      <c:layout>
        <c:manualLayout>
          <c:xMode val="edge"/>
          <c:yMode val="edge"/>
          <c:x val="0.10875322883308985"/>
          <c:y val="1.3821399226219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GPG'!$B$49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GPG'!$A$50:$A$52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GPG'!$B$50:$B$52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7-49C9-AB75-ADE854817CA2}"/>
            </c:ext>
          </c:extLst>
        </c:ser>
        <c:ser>
          <c:idx val="1"/>
          <c:order val="1"/>
          <c:tx>
            <c:strRef>
              <c:f>'HP 5 GPG'!$C$49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GPG'!$A$50:$A$52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GPG'!$C$50:$C$52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7-49C9-AB75-ADE854817CA2}"/>
            </c:ext>
          </c:extLst>
        </c:ser>
        <c:ser>
          <c:idx val="2"/>
          <c:order val="2"/>
          <c:tx>
            <c:strRef>
              <c:f>'HP 5 GPG'!$D$49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GPG'!$A$50:$A$52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GPG'!$D$50:$D$52</c:f>
              <c:numCache>
                <c:formatCode>_-* #,##0.0\ "€"_-;\-* #,##0.0\ "€"_-;_-* "-"??\ "€"_-;_-@_-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697-49C9-AB75-ADE854817CA2}"/>
            </c:ext>
          </c:extLst>
        </c:ser>
        <c:ser>
          <c:idx val="3"/>
          <c:order val="3"/>
          <c:tx>
            <c:strRef>
              <c:f>'HP 5 GPG'!$E$49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GPG'!$A$50:$A$52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GPG'!$E$50:$E$52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14C-48EC-B265-6595118BE5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</a:t>
            </a:r>
          </a:p>
          <a:p>
            <a:pPr>
              <a:defRPr b="1"/>
            </a:pPr>
            <a:r>
              <a:rPr lang="de-DE" b="1"/>
              <a:t>Summe MINT-Bereich</a:t>
            </a:r>
          </a:p>
        </c:rich>
      </c:tx>
      <c:layout>
        <c:manualLayout>
          <c:xMode val="edge"/>
          <c:yMode val="edge"/>
          <c:x val="0.21192110637281872"/>
          <c:y val="9.5820184930553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GPG'!$B$60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GPG'!$A$61:$A$63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GPG'!$B$61:$B$63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9-4072-9E74-00C1C87BF0DA}"/>
            </c:ext>
          </c:extLst>
        </c:ser>
        <c:ser>
          <c:idx val="1"/>
          <c:order val="1"/>
          <c:tx>
            <c:strRef>
              <c:f>'HP 5 GPG'!$C$60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GPG'!$A$61:$A$63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GPG'!$C$61:$C$63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9-4072-9E74-00C1C87BF0DA}"/>
            </c:ext>
          </c:extLst>
        </c:ser>
        <c:ser>
          <c:idx val="2"/>
          <c:order val="2"/>
          <c:tx>
            <c:strRef>
              <c:f>'HP 5 GPG'!$D$60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GPG'!$A$61:$A$63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GPG'!$D$61:$D$63</c:f>
              <c:numCache>
                <c:formatCode>_-* #,##0.0\ "€"_-;\-* #,##0.0\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EB9-4072-9E74-00C1C87BF0DA}"/>
            </c:ext>
          </c:extLst>
        </c:ser>
        <c:ser>
          <c:idx val="3"/>
          <c:order val="3"/>
          <c:tx>
            <c:strRef>
              <c:f>'HP 5 GPG'!$E$60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GPG'!$A$61:$A$63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GPG'!$E$61:$E$63</c:f>
              <c:numCache>
                <c:formatCode>_-* #,##0.0\ "€"_-;\-* #,##0.0\ "€"_-;_-* "-"??\ "€"_-;_-@_-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9-4072-9E74-00C1C87BF0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</a:t>
            </a:r>
          </a:p>
          <a:p>
            <a:pPr>
              <a:defRPr b="1"/>
            </a:pPr>
            <a:r>
              <a:rPr lang="de-DE" b="1"/>
              <a:t>Gesellschaftswissenschaften</a:t>
            </a:r>
          </a:p>
        </c:rich>
      </c:tx>
      <c:layout>
        <c:manualLayout>
          <c:xMode val="edge"/>
          <c:yMode val="edge"/>
          <c:x val="0.21192110637281872"/>
          <c:y val="9.5820184930553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GPG'!$B$71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GPG'!$A$72:$A$74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GPG'!$B$72:$B$74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3-412B-B327-BB51BC8F8096}"/>
            </c:ext>
          </c:extLst>
        </c:ser>
        <c:ser>
          <c:idx val="1"/>
          <c:order val="1"/>
          <c:tx>
            <c:strRef>
              <c:f>'HP 5 GPG'!$C$71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GPG'!$A$72:$A$74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GPG'!$C$72:$C$74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3-412B-B327-BB51BC8F8096}"/>
            </c:ext>
          </c:extLst>
        </c:ser>
        <c:ser>
          <c:idx val="2"/>
          <c:order val="2"/>
          <c:tx>
            <c:strRef>
              <c:f>'HP 5 GPG'!$D$71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GPG'!$A$72:$A$74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GPG'!$D$72:$D$74</c:f>
              <c:numCache>
                <c:formatCode>_-* #,##0.0\ "€"_-;\-* #,##0.0\ "€"_-;_-* "-"??\ "€"_-;_-@_-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413-412B-B327-BB51BC8F8096}"/>
            </c:ext>
          </c:extLst>
        </c:ser>
        <c:ser>
          <c:idx val="3"/>
          <c:order val="3"/>
          <c:tx>
            <c:strRef>
              <c:f>'HP 5 GPG'!$E$71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GPG'!$A$72:$A$74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GPG'!$E$72:$E$74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C413-412B-B327-BB51BC8F80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</a:t>
            </a:r>
          </a:p>
          <a:p>
            <a:pPr>
              <a:defRPr b="1"/>
            </a:pPr>
            <a:r>
              <a:rPr lang="de-DE" b="1"/>
              <a:t>Soziale Arbeit</a:t>
            </a:r>
          </a:p>
        </c:rich>
      </c:tx>
      <c:layout>
        <c:manualLayout>
          <c:xMode val="edge"/>
          <c:yMode val="edge"/>
          <c:x val="0.21192110637281872"/>
          <c:y val="9.5820184930553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GPG'!$B$82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GPG'!$A$83:$A$85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GPG'!$B$83:$B$85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A-4936-BE53-DB6D2F7694FC}"/>
            </c:ext>
          </c:extLst>
        </c:ser>
        <c:ser>
          <c:idx val="1"/>
          <c:order val="1"/>
          <c:tx>
            <c:strRef>
              <c:f>'HP 5 GPG'!$C$82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GPG'!$A$83:$A$85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GPG'!$C$83:$C$85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A-4936-BE53-DB6D2F7694FC}"/>
            </c:ext>
          </c:extLst>
        </c:ser>
        <c:ser>
          <c:idx val="2"/>
          <c:order val="2"/>
          <c:tx>
            <c:strRef>
              <c:f>'HP 5 GPG'!$D$82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GPG'!$A$83:$A$85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GPG'!$D$83:$D$85</c:f>
              <c:numCache>
                <c:formatCode>_-* #,##0.0\ "€"_-;\-* #,##0.0\ "€"_-;_-* "-"??\ "€"_-;_-@_-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ABA-4936-BE53-DB6D2F7694FC}"/>
            </c:ext>
          </c:extLst>
        </c:ser>
        <c:ser>
          <c:idx val="3"/>
          <c:order val="3"/>
          <c:tx>
            <c:strRef>
              <c:f>'HP 5 GPG'!$E$82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GPG'!$A$83:$A$85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GPG'!$E$83:$E$85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3ABA-4936-BE53-DB6D2F7694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</a:t>
            </a:r>
          </a:p>
          <a:p>
            <a:pPr>
              <a:defRPr b="1"/>
            </a:pPr>
            <a:r>
              <a:rPr lang="de-DE" b="1"/>
              <a:t>Wirtschaft</a:t>
            </a:r>
          </a:p>
        </c:rich>
      </c:tx>
      <c:layout>
        <c:manualLayout>
          <c:xMode val="edge"/>
          <c:yMode val="edge"/>
          <c:x val="0.21192110637281872"/>
          <c:y val="9.5820184930553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GPG'!$B$93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GPG'!$A$94:$A$96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GPG'!$B$94:$B$96</c:f>
              <c:numCache>
                <c:formatCode>_-* #,##0.0\ "€"_-;\-* #,##0.0\ "€"_-;_-* "-"??\ "€"_-;_-@_-</c:formatCode>
                <c:ptCount val="3"/>
                <c:pt idx="0">
                  <c:v>220</c:v>
                </c:pt>
                <c:pt idx="1">
                  <c:v>130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A-43B1-BB48-1A8A30CAB49D}"/>
            </c:ext>
          </c:extLst>
        </c:ser>
        <c:ser>
          <c:idx val="1"/>
          <c:order val="1"/>
          <c:tx>
            <c:strRef>
              <c:f>'HP 5 GPG'!$C$93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GPG'!$A$94:$A$96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GPG'!$C$94:$C$96</c:f>
              <c:numCache>
                <c:formatCode>_-* #,##0.0\ "€"_-;\-* #,##0.0\ "€"_-;_-* "-"??\ "€"_-;_-@_-</c:formatCode>
                <c:ptCount val="3"/>
                <c:pt idx="0">
                  <c:v>240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A-43B1-BB48-1A8A30CAB49D}"/>
            </c:ext>
          </c:extLst>
        </c:ser>
        <c:ser>
          <c:idx val="2"/>
          <c:order val="2"/>
          <c:tx>
            <c:strRef>
              <c:f>'HP 5 GPG'!$D$93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GPG'!$A$94:$A$96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GPG'!$D$94:$D$96</c:f>
              <c:numCache>
                <c:formatCode>_-* #,##0.0\ "€"_-;\-* #,##0.0\ "€"_-;_-* "-"??\ "€"_-;_-@_-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C7A-43B1-BB48-1A8A30CAB49D}"/>
            </c:ext>
          </c:extLst>
        </c:ser>
        <c:ser>
          <c:idx val="3"/>
          <c:order val="3"/>
          <c:tx>
            <c:strRef>
              <c:f>'HP 5 GPG'!$E$93</c:f>
              <c:strCache>
                <c:ptCount val="1"/>
                <c:pt idx="0">
                  <c:v>k. 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GPG'!$A$94:$A$96</c:f>
              <c:strCache>
                <c:ptCount val="3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</c:strCache>
            </c:strRef>
          </c:cat>
          <c:val>
            <c:numRef>
              <c:f>'HP 5 GPG'!$E$94:$E$96</c:f>
              <c:numCache>
                <c:formatCode>_-* #,##0.0\ "€"_-;\-* #,##0.0\ "€"_-;_-* "-"??\ "€"_-;_-@_-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4C7A-43B1-BB48-1A8A30CAB4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/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52716202346196417"/>
          <c:h val="8.1804680247201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Gender Pay Gap Leistungsbezüge W2 Professuren </a:t>
            </a:r>
          </a:p>
          <a:p>
            <a:pPr>
              <a:defRPr b="1"/>
            </a:pPr>
            <a:r>
              <a:rPr lang="de-DE" b="1"/>
              <a:t>Hochschule gesamt</a:t>
            </a:r>
          </a:p>
        </c:rich>
      </c:tx>
      <c:layout>
        <c:manualLayout>
          <c:xMode val="edge"/>
          <c:yMode val="edge"/>
          <c:x val="0.21192110637281872"/>
          <c:y val="9.5820184930553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2065036612490847"/>
          <c:y val="0.2425294532420601"/>
          <c:w val="0.5364245968331286"/>
          <c:h val="0.65016489408584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'HP 5 GPG'!$B$104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GPG'!$A$105:$A$108</c:f>
              <c:strCache>
                <c:ptCount val="4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  <c:pt idx="3">
                  <c:v>ges</c:v>
                </c:pt>
              </c:strCache>
            </c:strRef>
          </c:cat>
          <c:val>
            <c:numRef>
              <c:f>'HP 5 GPG'!$B$105:$B$108</c:f>
              <c:numCache>
                <c:formatCode>_-* #,##0.0\ "€"_-;\-* #,##0.0\ "€"_-;_-* "-"??\ "€"_-;_-@_-</c:formatCode>
                <c:ptCount val="4"/>
                <c:pt idx="0">
                  <c:v>125.71428571428571</c:v>
                </c:pt>
                <c:pt idx="1">
                  <c:v>74.285714285714292</c:v>
                </c:pt>
                <c:pt idx="2">
                  <c:v>80</c:v>
                </c:pt>
                <c:pt idx="3" formatCode="#,##0.0\ &quot;€&quot;;\-#,##0.0\ &quot;€&quot;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3C1-93A8-9778FB9292A5}"/>
            </c:ext>
          </c:extLst>
        </c:ser>
        <c:ser>
          <c:idx val="1"/>
          <c:order val="1"/>
          <c:tx>
            <c:strRef>
              <c:f>'HP 5 GPG'!$C$104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5 GPG'!$A$105:$A$108</c:f>
              <c:strCache>
                <c:ptCount val="4"/>
                <c:pt idx="0">
                  <c:v> Berufungs- und Bleibeverhandlungen </c:v>
                </c:pt>
                <c:pt idx="1">
                  <c:v>Besondere Leistungen</c:v>
                </c:pt>
                <c:pt idx="2">
                  <c:v>Wahrnehmung von Funktionen</c:v>
                </c:pt>
                <c:pt idx="3">
                  <c:v>ges</c:v>
                </c:pt>
              </c:strCache>
            </c:strRef>
          </c:cat>
          <c:val>
            <c:numRef>
              <c:f>'HP 5 GPG'!$C$105:$C$108</c:f>
              <c:numCache>
                <c:formatCode>_-* #,##0.0\ "€"_-;\-* #,##0.0\ "€"_-;_-* "-"??\ "€"_-;_-@_-</c:formatCode>
                <c:ptCount val="4"/>
                <c:pt idx="0">
                  <c:v>137.14285714285714</c:v>
                </c:pt>
                <c:pt idx="1">
                  <c:v>68.571428571428569</c:v>
                </c:pt>
                <c:pt idx="2">
                  <c:v>85.714285714285708</c:v>
                </c:pt>
                <c:pt idx="3" formatCode="#,##0.0\ &quot;€&quot;;\-#,##0.0\ &quot;€&quot;">
                  <c:v>291.42857142857144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3C1-93A8-9778FB9292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6149536"/>
        <c:axId val="55613871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'HP 5 GPG'!$D$104</c15:sqref>
                        </c15:formulaRef>
                      </c:ext>
                    </c:extLst>
                    <c:strCache>
                      <c:ptCount val="1"/>
                      <c:pt idx="0">
                        <c:v>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'HP 5 GPG'!$A$105:$A$108</c15:sqref>
                        </c15:formulaRef>
                      </c:ext>
                    </c:extLst>
                    <c:strCache>
                      <c:ptCount val="4"/>
                      <c:pt idx="0">
                        <c:v> Berufungs- und Bleibeverhandlungen </c:v>
                      </c:pt>
                      <c:pt idx="1">
                        <c:v>Besondere Leistungen</c:v>
                      </c:pt>
                      <c:pt idx="2">
                        <c:v>Wahrnehmung von Funktionen</c:v>
                      </c:pt>
                      <c:pt idx="3">
                        <c:v>ges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'HP 5 GPG'!$D$105:$D$108</c15:sqref>
                        </c15:formulaRef>
                      </c:ext>
                    </c:extLst>
                    <c:numCache>
                      <c:formatCode>_-* #,##0.0\ "€"_-;\-* #,##0.0\ "€"_-;_-* "-"??\ "€"_-;_-@_-</c:formatCode>
                      <c:ptCount val="4"/>
                      <c:pt idx="3" formatCode="#,##0.0\ &quot;€&quot;;\-#,##0.0\ &quot;€&quot;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C7C-43C1-93A8-9778FB9292A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'HP 5 GPG'!$E$104</c15:sqref>
                        </c15:formulaRef>
                      </c:ext>
                    </c:extLst>
                    <c:strCache>
                      <c:ptCount val="1"/>
                      <c:pt idx="0">
                        <c:v>k. A.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'HP 5 GPG'!$A$105:$A$108</c15:sqref>
                        </c15:formulaRef>
                      </c:ext>
                    </c:extLst>
                    <c:strCache>
                      <c:ptCount val="4"/>
                      <c:pt idx="0">
                        <c:v> Berufungs- und Bleibeverhandlungen </c:v>
                      </c:pt>
                      <c:pt idx="1">
                        <c:v>Besondere Leistungen</c:v>
                      </c:pt>
                      <c:pt idx="2">
                        <c:v>Wahrnehmung von Funktionen</c:v>
                      </c:pt>
                      <c:pt idx="3">
                        <c:v>ges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'HP 5 GPG'!$E$105:$E$108</c15:sqref>
                        </c15:formulaRef>
                      </c:ext>
                    </c:extLst>
                    <c:numCache>
                      <c:formatCode>_-* #,##0.0\ "€"_-;\-* #,##0.0\ "€"_-;_-* "-"??\ "€"_-;_-@_-</c:formatCode>
                      <c:ptCount val="4"/>
                      <c:pt idx="3" formatCode="#,##0.0\ &quot;€&quot;;\-#,##0.0\ &quot;€&quot;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C7C-43C1-93A8-9778FB9292A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'HP 5 GPG'!$F$104</c15:sqref>
                        </c15:formulaRef>
                      </c:ext>
                    </c:extLst>
                    <c:strCache>
                      <c:ptCount val="1"/>
                      <c:pt idx="0">
                        <c:v>Differenz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'HP 5 GPG'!$A$105:$A$108</c15:sqref>
                        </c15:formulaRef>
                      </c:ext>
                    </c:extLst>
                    <c:strCache>
                      <c:ptCount val="4"/>
                      <c:pt idx="0">
                        <c:v> Berufungs- und Bleibeverhandlungen </c:v>
                      </c:pt>
                      <c:pt idx="1">
                        <c:v>Besondere Leistungen</c:v>
                      </c:pt>
                      <c:pt idx="2">
                        <c:v>Wahrnehmung von Funktionen</c:v>
                      </c:pt>
                      <c:pt idx="3">
                        <c:v>ges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'HP 5 GPG'!$F$105:$F$108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-11.428571428571431</c:v>
                      </c:pt>
                      <c:pt idx="1">
                        <c:v>5.7142857142857224</c:v>
                      </c:pt>
                      <c:pt idx="2">
                        <c:v>-5.7142857142857082</c:v>
                      </c:pt>
                      <c:pt idx="3">
                        <c:v>-11.428571428571445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C7C-43C1-93A8-9778FB9292A5}"/>
                  </c:ext>
                </c:extLst>
              </c15:ser>
            </c15:filteredBarSeries>
          </c:ext>
        </c:extLst>
      </c:barChart>
      <c:catAx>
        <c:axId val="556149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38712"/>
        <c:crosses val="autoZero"/>
        <c:auto val="1"/>
        <c:lblAlgn val="ctr"/>
        <c:lblOffset val="100"/>
        <c:noMultiLvlLbl val="0"/>
      </c:catAx>
      <c:valAx>
        <c:axId val="556138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149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12948096919368"/>
          <c:y val="0.90437061139348351"/>
          <c:w val="0.27557759563960943"/>
          <c:h val="8.0494512984464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Bauingenieurwesen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Beruf.verfahren'!$A$13:$A$16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Beruf.verfahren'!$G$13:$G$16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1-4816-9525-48CA9FFF52A2}"/>
            </c:ext>
          </c:extLst>
        </c:ser>
        <c:ser>
          <c:idx val="1"/>
          <c:order val="1"/>
          <c:tx>
            <c:strRef>
              <c:f>'HP 6 Beruf.verfahren'!$H$12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Beruf.verfahren'!$A$13:$A$16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Beruf.verfahren'!$H$13:$H$16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1-4816-9525-48CA9FFF52A2}"/>
            </c:ext>
          </c:extLst>
        </c:ser>
        <c:ser>
          <c:idx val="2"/>
          <c:order val="2"/>
          <c:tx>
            <c:strRef>
              <c:f>'HP 6 Beruf.verfahren'!$I$12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Beruf.verfahren'!$A$13:$A$16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Beruf.verfahren'!$I$13:$I$16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1-4816-9525-48CA9FFF52A2}"/>
            </c:ext>
          </c:extLst>
        </c:ser>
        <c:ser>
          <c:idx val="3"/>
          <c:order val="3"/>
          <c:tx>
            <c:strRef>
              <c:f>'HP 6 Beruf.verfahren'!$J$12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Beruf.verfahren'!$A$13:$A$16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Beruf.verfahren'!$J$13:$J$16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1-4816-9525-48CA9FFF52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Elektro- und Informationstechnik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Beruf.verfahren'!$G$25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Beruf.verfahren'!$A$26:$A$29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Beruf.verfahren'!$G$26:$G$29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7-4207-8A30-126BB557B46E}"/>
            </c:ext>
          </c:extLst>
        </c:ser>
        <c:ser>
          <c:idx val="1"/>
          <c:order val="1"/>
          <c:tx>
            <c:strRef>
              <c:f>'HP 6 Beruf.verfahren'!$H$25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Beruf.verfahren'!$A$26:$A$29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Beruf.verfahren'!$H$26:$H$29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7-4207-8A30-126BB557B46E}"/>
            </c:ext>
          </c:extLst>
        </c:ser>
        <c:ser>
          <c:idx val="2"/>
          <c:order val="2"/>
          <c:tx>
            <c:strRef>
              <c:f>'HP 6 Beruf.verfahren'!$I$25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Beruf.verfahren'!$A$26:$A$29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Beruf.verfahren'!$I$26:$I$29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7-4207-8A30-126BB557B46E}"/>
            </c:ext>
          </c:extLst>
        </c:ser>
        <c:ser>
          <c:idx val="3"/>
          <c:order val="3"/>
          <c:tx>
            <c:strRef>
              <c:f>'HP 6 Beruf.verfahren'!$J$25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Beruf.verfahren'!$A$26:$A$29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Beruf.verfahren'!$J$26:$J$29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77-4207-8A30-126BB557B4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Wirtschaft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Beruf.verfahren'!$G$103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Beruf.verfahren'!$A$104:$A$107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Beruf.verfahren'!$G$104:$G$107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0-4A4A-8601-A760F5EFC6DE}"/>
            </c:ext>
          </c:extLst>
        </c:ser>
        <c:ser>
          <c:idx val="1"/>
          <c:order val="1"/>
          <c:tx>
            <c:strRef>
              <c:f>'HP 6 Beruf.verfahren'!$H$103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Beruf.verfahren'!$A$104:$A$107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Beruf.verfahren'!$H$104:$H$107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0-4A4A-8601-A760F5EFC6DE}"/>
            </c:ext>
          </c:extLst>
        </c:ser>
        <c:ser>
          <c:idx val="2"/>
          <c:order val="2"/>
          <c:tx>
            <c:strRef>
              <c:f>'HP 6 Beruf.verfahren'!$I$103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Beruf.verfahren'!$A$104:$A$107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Beruf.verfahren'!$I$104:$I$107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0-4A4A-8601-A760F5EFC6DE}"/>
            </c:ext>
          </c:extLst>
        </c:ser>
        <c:ser>
          <c:idx val="3"/>
          <c:order val="3"/>
          <c:tx>
            <c:strRef>
              <c:f>'HP 6 Beruf.verfahren'!$J$103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Beruf.verfahren'!$A$104:$A$107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Beruf.verfahren'!$J$104:$J$107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0-4A4A-8601-A760F5EFC6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EIT - Elektro- und Informationstechnik -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'!$G$50</c:f>
              <c:strCache>
                <c:ptCount val="1"/>
                <c:pt idx="0">
                  <c:v>w%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'!$A$51:$A$53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'!$G$51:$G$53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C1-4CC3-859C-B3C437F9C6BA}"/>
            </c:ext>
          </c:extLst>
        </c:ser>
        <c:ser>
          <c:idx val="1"/>
          <c:order val="1"/>
          <c:tx>
            <c:strRef>
              <c:f>'S 3 Studienverlauf '!$H$50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'!$A$51:$A$53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'!$H$51:$H$53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1-4CC3-859C-B3C437F9C6BA}"/>
            </c:ext>
          </c:extLst>
        </c:ser>
        <c:ser>
          <c:idx val="2"/>
          <c:order val="2"/>
          <c:tx>
            <c:strRef>
              <c:f>'S 3 Studienverlauf '!$I$50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'!$A$51:$A$53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'!$I$51:$I$53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C1-4CC3-859C-B3C437F9C6BA}"/>
            </c:ext>
          </c:extLst>
        </c:ser>
        <c:ser>
          <c:idx val="3"/>
          <c:order val="3"/>
          <c:tx>
            <c:strRef>
              <c:f>'S 3 Studienverlauf '!$J$50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'!$A$51:$A$53</c:f>
              <c:strCache>
                <c:ptCount val="3"/>
                <c:pt idx="0">
                  <c:v>Erstsemesterstudierende WS 2016/17</c:v>
                </c:pt>
                <c:pt idx="1">
                  <c:v>Studierende WS 17/18</c:v>
                </c:pt>
                <c:pt idx="2">
                  <c:v>Absolvent*innen MA SoSe 2018</c:v>
                </c:pt>
              </c:strCache>
            </c:strRef>
          </c:cat>
          <c:val>
            <c:numRef>
              <c:f>'S 3 Studienverlauf '!$J$51:$J$53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C1-4CC3-859C-B3C437F9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7376"/>
        <c:axId val="140482816"/>
      </c:lineChart>
      <c:catAx>
        <c:axId val="1404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2816"/>
        <c:crosses val="autoZero"/>
        <c:auto val="1"/>
        <c:lblAlgn val="ctr"/>
        <c:lblOffset val="100"/>
        <c:noMultiLvlLbl val="0"/>
      </c:catAx>
      <c:valAx>
        <c:axId val="140482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9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Informatik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Beruf.verfahren'!$G$38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Beruf.verfahren'!$A$39:$A$42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Beruf.verfahren'!$G$39:$G$42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C-4488-ACCA-6E2F71289177}"/>
            </c:ext>
          </c:extLst>
        </c:ser>
        <c:ser>
          <c:idx val="1"/>
          <c:order val="1"/>
          <c:tx>
            <c:strRef>
              <c:f>'HP 6 Beruf.verfahren'!$H$38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Beruf.verfahren'!$A$39:$A$42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Beruf.verfahren'!$H$39:$H$42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C-4488-ACCA-6E2F71289177}"/>
            </c:ext>
          </c:extLst>
        </c:ser>
        <c:ser>
          <c:idx val="2"/>
          <c:order val="2"/>
          <c:tx>
            <c:strRef>
              <c:f>'HP 6 Beruf.verfahren'!$I$38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Beruf.verfahren'!$A$39:$A$42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Beruf.verfahren'!$I$39:$I$42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C-4488-ACCA-6E2F71289177}"/>
            </c:ext>
          </c:extLst>
        </c:ser>
        <c:ser>
          <c:idx val="3"/>
          <c:order val="3"/>
          <c:tx>
            <c:strRef>
              <c:f>'HP 6 Beruf.verfahren'!$J$38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Beruf.verfahren'!$A$39:$A$42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Beruf.verfahren'!$J$39:$J$42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C-4488-ACCA-6E2F712891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Maschinenbau und Kunststofftechnik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Beruf.verfahren'!$G$51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Beruf.verfahren'!$A$52:$A$55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Beruf.verfahren'!$G$52:$G$55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4-4A73-8721-69015D7689C7}"/>
            </c:ext>
          </c:extLst>
        </c:ser>
        <c:ser>
          <c:idx val="1"/>
          <c:order val="1"/>
          <c:tx>
            <c:strRef>
              <c:f>'HP 6 Beruf.verfahren'!$H$51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Beruf.verfahren'!$A$52:$A$55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Beruf.verfahren'!$H$52:$H$55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4-4A73-8721-69015D7689C7}"/>
            </c:ext>
          </c:extLst>
        </c:ser>
        <c:ser>
          <c:idx val="2"/>
          <c:order val="2"/>
          <c:tx>
            <c:strRef>
              <c:f>'HP 6 Beruf.verfahren'!$I$51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Beruf.verfahren'!$A$52:$A$55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Beruf.verfahren'!$I$52:$I$55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4-4A73-8721-69015D7689C7}"/>
            </c:ext>
          </c:extLst>
        </c:ser>
        <c:ser>
          <c:idx val="3"/>
          <c:order val="3"/>
          <c:tx>
            <c:strRef>
              <c:f>'HP 6 Beruf.verfahren'!$J$51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Beruf.verfahren'!$A$52:$A$55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Beruf.verfahren'!$J$52:$J$55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4-4A73-8721-69015D7689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Summe MINT-Bereich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Beruf.verfahren'!$G$64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Beruf.verfahren'!$A$65:$A$68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Beruf.verfahren'!$G$65:$G$68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8-4A29-8952-3F4D4AAA7E0D}"/>
            </c:ext>
          </c:extLst>
        </c:ser>
        <c:ser>
          <c:idx val="1"/>
          <c:order val="1"/>
          <c:tx>
            <c:strRef>
              <c:f>'HP 6 Beruf.verfahren'!$H$64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Beruf.verfahren'!$A$65:$A$68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Beruf.verfahren'!$H$65:$H$68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8-4A29-8952-3F4D4AAA7E0D}"/>
            </c:ext>
          </c:extLst>
        </c:ser>
        <c:ser>
          <c:idx val="2"/>
          <c:order val="2"/>
          <c:tx>
            <c:strRef>
              <c:f>'HP 6 Beruf.verfahren'!$I$64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Beruf.verfahren'!$A$65:$A$68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Beruf.verfahren'!$I$65:$I$68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8-4A29-8952-3F4D4AAA7E0D}"/>
            </c:ext>
          </c:extLst>
        </c:ser>
        <c:ser>
          <c:idx val="3"/>
          <c:order val="3"/>
          <c:tx>
            <c:strRef>
              <c:f>'HP 6 Beruf.verfahren'!$J$64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Beruf.verfahren'!$A$65:$A$68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Beruf.verfahren'!$J$65:$J$68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28-4A29-8952-3F4D4AAA7E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Gesellschaftswissenschaften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Beruf.verfahren'!$G$77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Beruf.verfahren'!$A$78:$A$81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Beruf.verfahren'!$G$78:$G$81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D-4EE6-A00B-B82EDB7C821A}"/>
            </c:ext>
          </c:extLst>
        </c:ser>
        <c:ser>
          <c:idx val="1"/>
          <c:order val="1"/>
          <c:tx>
            <c:strRef>
              <c:f>'HP 6 Beruf.verfahren'!$H$77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Beruf.verfahren'!$A$78:$A$81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Beruf.verfahren'!$H$78:$H$81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D-4EE6-A00B-B82EDB7C821A}"/>
            </c:ext>
          </c:extLst>
        </c:ser>
        <c:ser>
          <c:idx val="2"/>
          <c:order val="2"/>
          <c:tx>
            <c:strRef>
              <c:f>'HP 6 Beruf.verfahren'!$I$77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Beruf.verfahren'!$A$78:$A$81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Beruf.verfahren'!$I$78:$I$81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D-4EE6-A00B-B82EDB7C821A}"/>
            </c:ext>
          </c:extLst>
        </c:ser>
        <c:ser>
          <c:idx val="3"/>
          <c:order val="3"/>
          <c:tx>
            <c:strRef>
              <c:f>'HP 6 Beruf.verfahren'!$J$77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Beruf.verfahren'!$A$78:$A$81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Beruf.verfahren'!$J$78:$J$81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D-4EE6-A00B-B82EDB7C82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Hoschschule gesamt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Beruf.verfahren'!$G$116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Beruf.verfahren'!$A$117:$A$120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Beruf.verfahren'!$G$117:$G$120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D-4CD2-87D8-49B2B12C7F5D}"/>
            </c:ext>
          </c:extLst>
        </c:ser>
        <c:ser>
          <c:idx val="1"/>
          <c:order val="1"/>
          <c:tx>
            <c:strRef>
              <c:f>'HP 6 Beruf.verfahren'!$H$116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Beruf.verfahren'!$A$117:$A$120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Beruf.verfahren'!$H$117:$H$120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2D-4CD2-87D8-49B2B12C7F5D}"/>
            </c:ext>
          </c:extLst>
        </c:ser>
        <c:ser>
          <c:idx val="2"/>
          <c:order val="2"/>
          <c:tx>
            <c:strRef>
              <c:f>'HP 6 Beruf.verfahren'!$I$116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Beruf.verfahren'!$A$117:$A$120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Beruf.verfahren'!$I$117:$I$120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D-4CD2-87D8-49B2B12C7F5D}"/>
            </c:ext>
          </c:extLst>
        </c:ser>
        <c:ser>
          <c:idx val="3"/>
          <c:order val="3"/>
          <c:tx>
            <c:strRef>
              <c:f>'HP 6 Beruf.verfahren'!$J$116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Beruf.verfahren'!$A$117:$A$120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Beruf.verfahren'!$J$117:$J$120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2D-4CD2-87D8-49B2B12C7F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solidFill>
                  <a:schemeClr val="tx1"/>
                </a:solidFill>
                <a:effectLst/>
              </a:rPr>
              <a:t>Stufen der Berufungsverfahren - Fachbereich Soziale Arbeit</a:t>
            </a:r>
            <a:endParaRPr lang="de-DE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'HP 6 Beruf.verfahren'!$G$90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Beruf.verfahren'!$A$91:$A$94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Beruf.verfahren'!$G$91:$G$94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9-4753-BFA1-F1AB6388FA04}"/>
            </c:ext>
          </c:extLst>
        </c:ser>
        <c:ser>
          <c:idx val="1"/>
          <c:order val="1"/>
          <c:tx>
            <c:strRef>
              <c:f>'HP 6 Beruf.verfahren'!$H$90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Beruf.verfahren'!$A$91:$A$94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Beruf.verfahren'!$H$91:$H$94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9-4753-BFA1-F1AB6388FA04}"/>
            </c:ext>
          </c:extLst>
        </c:ser>
        <c:ser>
          <c:idx val="2"/>
          <c:order val="2"/>
          <c:tx>
            <c:strRef>
              <c:f>'HP 6 Beruf.verfahren'!$I$90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Beruf.verfahren'!$A$91:$A$94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Beruf.verfahren'!$I$91:$I$94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9-4753-BFA1-F1AB6388FA04}"/>
            </c:ext>
          </c:extLst>
        </c:ser>
        <c:ser>
          <c:idx val="3"/>
          <c:order val="3"/>
          <c:tx>
            <c:strRef>
              <c:f>'HP 6 Beruf.verfahren'!$J$90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6 Beruf.verfahren'!$A$91:$A$94</c:f>
              <c:strCache>
                <c:ptCount val="4"/>
                <c:pt idx="0">
                  <c:v>Bewerbungen</c:v>
                </c:pt>
                <c:pt idx="1">
                  <c:v>Probelehrveranst.</c:v>
                </c:pt>
                <c:pt idx="2">
                  <c:v>Listenplatz 1</c:v>
                </c:pt>
                <c:pt idx="3">
                  <c:v>Ernennungen</c:v>
                </c:pt>
              </c:strCache>
            </c:strRef>
          </c:cat>
          <c:val>
            <c:numRef>
              <c:f>'HP 6 Beruf.verfahren'!$J$91:$J$94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9-4753-BFA1-F1AB6388FA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471728"/>
        <c:axId val="556482128"/>
      </c:barChart>
      <c:catAx>
        <c:axId val="5564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82128"/>
        <c:crosses val="autoZero"/>
        <c:auto val="1"/>
        <c:lblAlgn val="ctr"/>
        <c:lblOffset val="100"/>
        <c:noMultiLvlLbl val="0"/>
      </c:catAx>
      <c:valAx>
        <c:axId val="5564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471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7 LfbA'!$A$10</c:f>
          <c:strCache>
            <c:ptCount val="1"/>
            <c:pt idx="0">
              <c:v>Lehrkräfte für besondere Aufgaben 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'HP 7 LfbA'!$G$12:$G$12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3-C69C-482F-9880-25CE4B2A11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7 LfbA'!$A$13:$A$22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LfbA'!$G$13:$G$22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C69C-482F-9880-25CE4B2A11A3}"/>
            </c:ext>
          </c:extLst>
        </c:ser>
        <c:ser>
          <c:idx val="0"/>
          <c:order val="1"/>
          <c:tx>
            <c:strRef>
              <c:f>'HP 7 LfbA'!$H$12:$H$12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6-C69C-482F-9880-25CE4B2A11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7 LfbA'!$A$13:$A$22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LfbA'!$H$13:$H$22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C69C-482F-9880-25CE4B2A11A3}"/>
            </c:ext>
          </c:extLst>
        </c:ser>
        <c:ser>
          <c:idx val="2"/>
          <c:order val="2"/>
          <c:tx>
            <c:strRef>
              <c:f>'HP 7 LfbA'!$I$12:$I$12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7 LfbA'!$A$13:$A$22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LfbA'!$I$13:$I$22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C69C-482F-9880-25CE4B2A11A3}"/>
            </c:ext>
          </c:extLst>
        </c:ser>
        <c:ser>
          <c:idx val="3"/>
          <c:order val="3"/>
          <c:tx>
            <c:strRef>
              <c:f>'HP 7 LfbA'!$J$12:$J$12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7 LfbA'!$A$13:$A$22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LfbA'!$J$13:$J$22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C-482F-9880-25CE4B2A11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Lehrkräfte für besondere Aufgaben befristet*</a:t>
            </a:r>
          </a:p>
        </c:rich>
      </c:tx>
      <c:layout>
        <c:manualLayout>
          <c:xMode val="edge"/>
          <c:yMode val="edge"/>
          <c:x val="0.26950210255976065"/>
          <c:y val="1.6839277443260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0055367507175795E-2"/>
          <c:y val="0.12109784326690613"/>
          <c:w val="0.8982222012682104"/>
          <c:h val="0.67305510301078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 7 LfbA'!$K$52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LfbA'!$K$53:$K$62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870-497C-9A17-5D0C93121F65}"/>
            </c:ext>
          </c:extLst>
        </c:ser>
        <c:ser>
          <c:idx val="1"/>
          <c:order val="1"/>
          <c:tx>
            <c:strRef>
              <c:f>'HP 7 LfbA'!$L$52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LfbA'!$L$53:$L$62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5870-497C-9A17-5D0C93121F65}"/>
            </c:ext>
          </c:extLst>
        </c:ser>
        <c:ser>
          <c:idx val="2"/>
          <c:order val="2"/>
          <c:tx>
            <c:strRef>
              <c:f>'HP 7 LfbA'!$M$52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LfbA'!$M$53:$M$62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5870-497C-9A17-5D0C93121F65}"/>
            </c:ext>
          </c:extLst>
        </c:ser>
        <c:ser>
          <c:idx val="3"/>
          <c:order val="3"/>
          <c:tx>
            <c:strRef>
              <c:f>'HP 7 LfbA'!$N$52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LfbA'!$N$53:$N$62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870-497C-9A17-5D0C93121F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9025192"/>
        <c:axId val="407065328"/>
        <c:extLst/>
      </c:barChart>
      <c:catAx>
        <c:axId val="499025192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065328"/>
        <c:crosses val="autoZero"/>
        <c:auto val="1"/>
        <c:lblAlgn val="ctr"/>
        <c:lblOffset val="100"/>
        <c:noMultiLvlLbl val="0"/>
      </c:catAx>
      <c:valAx>
        <c:axId val="407065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02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ysClr val="windowText" lastClr="000000"/>
                </a:solidFill>
              </a:rPr>
              <a:t>Lehrkräfte für besondere</a:t>
            </a:r>
            <a:r>
              <a:rPr lang="de-DE" sz="1600" b="1" baseline="0">
                <a:solidFill>
                  <a:sysClr val="windowText" lastClr="000000"/>
                </a:solidFill>
              </a:rPr>
              <a:t> Aufgaben in Teilzeit*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7 LfbA'!$K$32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LfbA'!$K$33:$K$42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5-4268-96BF-37CDF79C495B}"/>
            </c:ext>
          </c:extLst>
        </c:ser>
        <c:ser>
          <c:idx val="1"/>
          <c:order val="1"/>
          <c:tx>
            <c:strRef>
              <c:f>'HP 7 LfbA'!$L$32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LfbA'!$L$33:$L$42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5-4268-96BF-37CDF79C495B}"/>
            </c:ext>
          </c:extLst>
        </c:ser>
        <c:ser>
          <c:idx val="2"/>
          <c:order val="2"/>
          <c:tx>
            <c:strRef>
              <c:f>'HP 7 LfbA'!$M$32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LfbA'!$M$33:$M$42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5-4268-96BF-37CDF79C495B}"/>
            </c:ext>
          </c:extLst>
        </c:ser>
        <c:ser>
          <c:idx val="3"/>
          <c:order val="3"/>
          <c:tx>
            <c:strRef>
              <c:f>'HP 7 LfbA'!$N$32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7 LfbA'!$A$33:$A$42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7 LfbA'!$N$33:$N$42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C5-4268-96BF-37CDF79C49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2270016"/>
        <c:axId val="552270432"/>
      </c:barChart>
      <c:catAx>
        <c:axId val="5522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270432"/>
        <c:crosses val="autoZero"/>
        <c:auto val="1"/>
        <c:lblAlgn val="ctr"/>
        <c:lblOffset val="100"/>
        <c:noMultiLvlLbl val="0"/>
      </c:catAx>
      <c:valAx>
        <c:axId val="55227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27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8 Lehrbeauf.'!$A$10</c:f>
          <c:strCache>
            <c:ptCount val="1"/>
            <c:pt idx="0">
              <c:v>Lehrbeauftragte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'HP 8 Lehrbeauf.'!$G$12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1-F862-41A8-8EB4-EE72848F7B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8 Lehrbeauf.'!$A$13:$A$22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8 Lehrbeauf.'!$G$13:$G$22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862-41A8-8EB4-EE72848F7B10}"/>
            </c:ext>
          </c:extLst>
        </c:ser>
        <c:ser>
          <c:idx val="0"/>
          <c:order val="1"/>
          <c:tx>
            <c:strRef>
              <c:f>'HP 8 Lehrbeauf.'!$H$12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4-F862-41A8-8EB4-EE72848F7B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8 Lehrbeauf.'!$A$13:$A$22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8 Lehrbeauf.'!$H$13:$H$22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F862-41A8-8EB4-EE72848F7B10}"/>
            </c:ext>
          </c:extLst>
        </c:ser>
        <c:ser>
          <c:idx val="2"/>
          <c:order val="2"/>
          <c:tx>
            <c:strRef>
              <c:f>'HP 8 Lehrbeauf.'!$I$12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8 Lehrbeauf.'!$A$13:$A$22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8 Lehrbeauf.'!$I$13:$I$22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F862-41A8-8EB4-EE72848F7B10}"/>
            </c:ext>
          </c:extLst>
        </c:ser>
        <c:ser>
          <c:idx val="3"/>
          <c:order val="3"/>
          <c:tx>
            <c:strRef>
              <c:f>'HP 8 Lehrbeauf.'!$J$12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8 Lehrbeauf.'!$A$13:$A$22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8 Lehrbeauf.'!$J$13:$J$22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62-41A8-8EB4-EE72848F7B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I - Informatik - Bachelor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'!$G$64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'!$A$65:$A$67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'!$G$65:$G$67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C-4624-B42F-B3B5C5DB3B22}"/>
            </c:ext>
          </c:extLst>
        </c:ser>
        <c:ser>
          <c:idx val="1"/>
          <c:order val="1"/>
          <c:tx>
            <c:strRef>
              <c:f>'S 3 Studienverlauf '!$H$64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'!$A$65:$A$67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'!$H$65:$H$67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C-4624-B42F-B3B5C5DB3B22}"/>
            </c:ext>
          </c:extLst>
        </c:ser>
        <c:ser>
          <c:idx val="2"/>
          <c:order val="2"/>
          <c:tx>
            <c:strRef>
              <c:f>'S 3 Studienverlauf '!$I$64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'!$A$65:$A$67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'!$I$65:$I$67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C-4624-B42F-B3B5C5DB3B22}"/>
            </c:ext>
          </c:extLst>
        </c:ser>
        <c:ser>
          <c:idx val="3"/>
          <c:order val="3"/>
          <c:tx>
            <c:strRef>
              <c:f>'S 3 Studienverlauf '!$J$64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'!$A$65:$A$67</c:f>
              <c:strCache>
                <c:ptCount val="3"/>
                <c:pt idx="0">
                  <c:v>Erstsemesterstudierende WS 2015/16</c:v>
                </c:pt>
                <c:pt idx="1">
                  <c:v>Studierende WS 17/18</c:v>
                </c:pt>
                <c:pt idx="2">
                  <c:v>Absolvent*innen BA SoSe 2018</c:v>
                </c:pt>
              </c:strCache>
            </c:strRef>
          </c:cat>
          <c:val>
            <c:numRef>
              <c:f>'S 3 Studienverlauf '!$J$65:$J$67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C-4624-B42F-B3B5C5DB3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89056"/>
        <c:axId val="140489472"/>
      </c:lineChart>
      <c:catAx>
        <c:axId val="1404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9472"/>
        <c:crosses val="autoZero"/>
        <c:auto val="1"/>
        <c:lblAlgn val="ctr"/>
        <c:lblOffset val="100"/>
        <c:noMultiLvlLbl val="0"/>
      </c:catAx>
      <c:valAx>
        <c:axId val="140489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9 Wiss. Mitarb.'!$A$10</c:f>
          <c:strCache>
            <c:ptCount val="1"/>
            <c:pt idx="0">
              <c:v>Wissenschaftliche Mitarbeitende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'HP 9 Wiss. Mitarb.'!$G$12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8F7-4838-92DD-02A13BEA26F9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599-4388-98E5-3EA5EE1DC0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9 Wiss. Mitarb.'!$A$13:$A$22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Mitarb.'!$G$13:$G$22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5599-4388-98E5-3EA5EE1DC01C}"/>
            </c:ext>
          </c:extLst>
        </c:ser>
        <c:ser>
          <c:idx val="0"/>
          <c:order val="1"/>
          <c:tx>
            <c:strRef>
              <c:f>'HP 9 Wiss. Mitarb.'!$H$12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F7-4838-92DD-02A13BEA26F9}"/>
              </c:ext>
            </c:extLst>
          </c:dPt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6-5599-4388-98E5-3EA5EE1DC0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9 Wiss. Mitarb.'!$A$13:$A$22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Mitarb.'!$H$13:$H$22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5599-4388-98E5-3EA5EE1DC01C}"/>
            </c:ext>
          </c:extLst>
        </c:ser>
        <c:ser>
          <c:idx val="2"/>
          <c:order val="2"/>
          <c:tx>
            <c:strRef>
              <c:f>'HP 9 Wiss. Mitarb.'!$I$12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9 Wiss. Mitarb.'!$A$13:$A$22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Mitarb.'!$I$13:$I$22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599-4388-98E5-3EA5EE1DC01C}"/>
            </c:ext>
          </c:extLst>
        </c:ser>
        <c:ser>
          <c:idx val="3"/>
          <c:order val="3"/>
          <c:tx>
            <c:strRef>
              <c:f>'HP 9 Wiss. Mitarb.'!$J$12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rgbClr val="5F9B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9 Wiss. Mitarb.'!$A$13:$A$22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Mitarb.'!$J$13:$J$22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9-4388-98E5-3EA5EE1DC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chemeClr val="tx1"/>
                </a:solidFill>
              </a:rPr>
              <a:t>Wissenschaftliche Mitarbeitende</a:t>
            </a:r>
            <a:r>
              <a:rPr lang="de-DE" sz="1600" b="1" baseline="0">
                <a:solidFill>
                  <a:schemeClr val="tx1"/>
                </a:solidFill>
              </a:rPr>
              <a:t> in Teilzeit*</a:t>
            </a:r>
            <a:endParaRPr lang="de-DE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9 Wiss. Mitarb.'!$K$32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Mitarb.'!$K$33:$K$42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C-459E-82C3-64A658D3EE77}"/>
            </c:ext>
          </c:extLst>
        </c:ser>
        <c:ser>
          <c:idx val="1"/>
          <c:order val="1"/>
          <c:tx>
            <c:strRef>
              <c:f>'HP 9 Wiss. Mitarb.'!$L$32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Mitarb.'!$L$33:$L$42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C-459E-82C3-64A658D3EE77}"/>
            </c:ext>
          </c:extLst>
        </c:ser>
        <c:ser>
          <c:idx val="2"/>
          <c:order val="2"/>
          <c:tx>
            <c:strRef>
              <c:f>'HP 9 Wiss. Mitarb.'!$M$32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Mitarb.'!$M$33:$M$42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C-459E-82C3-64A658D3EE77}"/>
            </c:ext>
          </c:extLst>
        </c:ser>
        <c:ser>
          <c:idx val="3"/>
          <c:order val="3"/>
          <c:tx>
            <c:strRef>
              <c:f>'HP 9 Wiss. Mitarb.'!$N$32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Mitarb.'!$A$33:$A$42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Mitarb.'!$N$33:$N$42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DC-459E-82C3-64A658D3EE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6219471"/>
        <c:axId val="786215311"/>
      </c:barChart>
      <c:catAx>
        <c:axId val="78621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15311"/>
        <c:crosses val="autoZero"/>
        <c:auto val="1"/>
        <c:lblAlgn val="ctr"/>
        <c:lblOffset val="100"/>
        <c:noMultiLvlLbl val="0"/>
      </c:catAx>
      <c:valAx>
        <c:axId val="786215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1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chemeClr val="tx1"/>
                </a:solidFill>
              </a:rPr>
              <a:t>Wissenschaftliche Mitarbeitende befristet*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9 Wiss. Mitarb.'!$K$52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Mitarb.'!$K$53:$K$62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3-4651-974B-55477D77C1CF}"/>
            </c:ext>
          </c:extLst>
        </c:ser>
        <c:ser>
          <c:idx val="1"/>
          <c:order val="1"/>
          <c:tx>
            <c:strRef>
              <c:f>'HP 9 Wiss. Mitarb.'!$L$52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Mitarb.'!$L$53:$L$62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3-4651-974B-55477D77C1CF}"/>
            </c:ext>
          </c:extLst>
        </c:ser>
        <c:ser>
          <c:idx val="2"/>
          <c:order val="2"/>
          <c:tx>
            <c:strRef>
              <c:f>'HP 9 Wiss. Mitarb.'!$M$52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Mitarb.'!$M$53:$M$62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3-4651-974B-55477D77C1CF}"/>
            </c:ext>
          </c:extLst>
        </c:ser>
        <c:ser>
          <c:idx val="3"/>
          <c:order val="3"/>
          <c:tx>
            <c:strRef>
              <c:f>'HP 9 Wiss. Mitarb.'!$N$52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 9 Wiss. Mitarb.'!$A$53:$A$62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9 Wiss. Mitarb.'!$N$53:$N$62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3-4651-974B-55477D77C1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6219471"/>
        <c:axId val="786215311"/>
      </c:barChart>
      <c:catAx>
        <c:axId val="78621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15311"/>
        <c:crosses val="autoZero"/>
        <c:auto val="1"/>
        <c:lblAlgn val="ctr"/>
        <c:lblOffset val="100"/>
        <c:noMultiLvlLbl val="0"/>
      </c:catAx>
      <c:valAx>
        <c:axId val="786215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1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10 SHK WHK'!$A$10</c:f>
          <c:strCache>
            <c:ptCount val="1"/>
            <c:pt idx="0">
              <c:v>Studentische Hilfskräfte 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'HP 10 SHK WHK'!$G$11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8F6-48AE-9DB4-A5C209F8C77E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8818-4118-9493-3E918BC521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WHK'!$G$12:$G$21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818-4118-9493-3E918BC521D6}"/>
            </c:ext>
          </c:extLst>
        </c:ser>
        <c:ser>
          <c:idx val="0"/>
          <c:order val="1"/>
          <c:tx>
            <c:strRef>
              <c:f>'HP 10 SHK WHK'!$H$11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8F6-48AE-9DB4-A5C209F8C77E}"/>
              </c:ext>
            </c:extLst>
          </c:dPt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6-8818-4118-9493-3E918BC521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WHK'!$H$12:$H$21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818-4118-9493-3E918BC521D6}"/>
            </c:ext>
          </c:extLst>
        </c:ser>
        <c:ser>
          <c:idx val="2"/>
          <c:order val="2"/>
          <c:tx>
            <c:strRef>
              <c:f>'HP 10 SHK WHK'!$I$11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WHK'!$I$12:$I$21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818-4118-9493-3E918BC521D6}"/>
            </c:ext>
          </c:extLst>
        </c:ser>
        <c:ser>
          <c:idx val="3"/>
          <c:order val="3"/>
          <c:tx>
            <c:strRef>
              <c:f>'HP 10 SHK WHK'!$J$11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WHK'!$A$12:$A$21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WHK'!$J$12:$J$21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8-4118-9493-3E918BC521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10 SHK WHK'!$A$29</c:f>
          <c:strCache>
            <c:ptCount val="1"/>
            <c:pt idx="0">
              <c:v>Wissenschaftliche Hilfskräfte 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'HP 10 SHK WHK'!$G$30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73D-4021-B076-B3A25ABD433B}"/>
              </c:ext>
            </c:extLst>
          </c:dPt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3-9864-4DC6-BA27-4E9550BDB0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WHK'!$A$31:$A$40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WHK'!$G$31:$G$40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864-4DC6-BA27-4E9550BDB05B}"/>
            </c:ext>
          </c:extLst>
        </c:ser>
        <c:ser>
          <c:idx val="0"/>
          <c:order val="1"/>
          <c:tx>
            <c:strRef>
              <c:f>'HP 10 SHK WHK'!$H$30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73D-4021-B076-B3A25ABD433B}"/>
              </c:ext>
            </c:extLst>
          </c:dPt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6-9864-4DC6-BA27-4E9550BDB0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WHK'!$A$31:$A$40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WHK'!$H$31:$H$40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9864-4DC6-BA27-4E9550BDB05B}"/>
            </c:ext>
          </c:extLst>
        </c:ser>
        <c:ser>
          <c:idx val="2"/>
          <c:order val="2"/>
          <c:tx>
            <c:strRef>
              <c:f>'HP 10 SHK WHK'!$I$30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WHK'!$A$31:$A$40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WHK'!$I$31:$I$40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9864-4DC6-BA27-4E9550BDB05B}"/>
            </c:ext>
          </c:extLst>
        </c:ser>
        <c:ser>
          <c:idx val="3"/>
          <c:order val="3"/>
          <c:tx>
            <c:strRef>
              <c:f>'HP 10 SHK WHK'!$J$30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10 SHK WHK'!$A$31:$A$40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10 SHK WHK'!$J$31:$J$40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4-4DC6-BA27-4E9550BDB0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'HP 11 MTV'!$A$10</c:f>
          <c:strCache>
            <c:ptCount val="1"/>
            <c:pt idx="0">
              <c:v>Mitarbeitende in Technik und Verwaltung 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'HP 11 MTV'!$G$12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8E5-4A02-B2E9-58B46C3A541D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6C7E-4ED4-956A-2269E229C8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11 MTV'!$A$13:$A$22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MTV'!$G$13:$G$22</c:f>
              <c:numCache>
                <c:formatCode>0.0%</c:formatCode>
                <c:ptCount val="10"/>
                <c:pt idx="0">
                  <c:v>0.1111111111111111</c:v>
                </c:pt>
                <c:pt idx="1">
                  <c:v>0.15384615384615385</c:v>
                </c:pt>
                <c:pt idx="2">
                  <c:v>6.0606060606060608E-2</c:v>
                </c:pt>
                <c:pt idx="3">
                  <c:v>0.14893617021276595</c:v>
                </c:pt>
                <c:pt idx="4">
                  <c:v>9.6774193548387094E-2</c:v>
                </c:pt>
                <c:pt idx="5">
                  <c:v>0.11258278145695365</c:v>
                </c:pt>
                <c:pt idx="6">
                  <c:v>0.40909090909090912</c:v>
                </c:pt>
                <c:pt idx="7">
                  <c:v>0.56521739130434778</c:v>
                </c:pt>
                <c:pt idx="8">
                  <c:v>0.29032258064516131</c:v>
                </c:pt>
                <c:pt idx="9">
                  <c:v>0.21145374449339208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6C7E-4ED4-956A-2269E229C84E}"/>
            </c:ext>
          </c:extLst>
        </c:ser>
        <c:ser>
          <c:idx val="0"/>
          <c:order val="1"/>
          <c:tx>
            <c:strRef>
              <c:f>'HP 11 MTV'!$H$12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E8E5-4A02-B2E9-58B46C3A541D}"/>
              </c:ext>
            </c:extLst>
          </c:dPt>
          <c:dPt>
            <c:idx val="13"/>
            <c:invertIfNegative val="0"/>
            <c:bubble3D val="0"/>
            <c:spPr>
              <a:solidFill>
                <a:srgbClr val="FAC090"/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6C7E-4ED4-956A-2269E229C8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11 MTV'!$A$13:$A$22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MTV'!$H$13:$H$22</c:f>
              <c:numCache>
                <c:formatCode>0.0%</c:formatCode>
                <c:ptCount val="10"/>
                <c:pt idx="0">
                  <c:v>0.85185185185185186</c:v>
                </c:pt>
                <c:pt idx="1">
                  <c:v>0.84615384615384615</c:v>
                </c:pt>
                <c:pt idx="2">
                  <c:v>0.93939393939393945</c:v>
                </c:pt>
                <c:pt idx="3">
                  <c:v>0.85106382978723405</c:v>
                </c:pt>
                <c:pt idx="4">
                  <c:v>0.90322580645161288</c:v>
                </c:pt>
                <c:pt idx="5">
                  <c:v>0.88079470198675491</c:v>
                </c:pt>
                <c:pt idx="6">
                  <c:v>0.59090909090909094</c:v>
                </c:pt>
                <c:pt idx="7">
                  <c:v>0.43478260869565216</c:v>
                </c:pt>
                <c:pt idx="8">
                  <c:v>0.70967741935483875</c:v>
                </c:pt>
                <c:pt idx="9">
                  <c:v>0.78414096916299558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6C7E-4ED4-956A-2269E229C84E}"/>
            </c:ext>
          </c:extLst>
        </c:ser>
        <c:ser>
          <c:idx val="2"/>
          <c:order val="2"/>
          <c:tx>
            <c:strRef>
              <c:f>'HP 11 MTV'!$I$12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11 MTV'!$A$13:$A$22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MTV'!$I$13:$I$22</c:f>
              <c:numCache>
                <c:formatCode>0.0%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6.6225165562913907E-3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4.4052863436123352E-3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6C7E-4ED4-956A-2269E229C84E}"/>
            </c:ext>
          </c:extLst>
        </c:ser>
        <c:ser>
          <c:idx val="3"/>
          <c:order val="3"/>
          <c:tx>
            <c:strRef>
              <c:f>'HP 11 MTV'!$J$12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'HP 11 MTV'!$A$13:$A$22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MTV'!$J$13:$J$22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E-4ED4-956A-2269E229C8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chemeClr val="tx1"/>
                </a:solidFill>
              </a:rPr>
              <a:t>Mitarbeitende in Technik</a:t>
            </a:r>
            <a:r>
              <a:rPr lang="de-DE" sz="1600" b="1" baseline="0">
                <a:solidFill>
                  <a:schemeClr val="tx1"/>
                </a:solidFill>
              </a:rPr>
              <a:t> &amp; Verwaltung in Teilzeit*</a:t>
            </a:r>
            <a:endParaRPr lang="de-DE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11 MTV'!$K$31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'HP 11 MTV'!$A$32:$A$41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MTV'!$K$32:$K$41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A-46A9-8058-26B5A3BDC3F1}"/>
            </c:ext>
          </c:extLst>
        </c:ser>
        <c:ser>
          <c:idx val="1"/>
          <c:order val="1"/>
          <c:tx>
            <c:strRef>
              <c:f>'HP 11 MTV'!$L$31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'HP 11 MTV'!$A$32:$A$41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MTV'!$L$32:$L$41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A-46A9-8058-26B5A3BDC3F1}"/>
            </c:ext>
          </c:extLst>
        </c:ser>
        <c:ser>
          <c:idx val="2"/>
          <c:order val="2"/>
          <c:tx>
            <c:strRef>
              <c:f>'HP 11 MTV'!$M$31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'HP 11 MTV'!$A$32:$A$41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MTV'!$M$32:$M$41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A-46A9-8058-26B5A3BDC3F1}"/>
            </c:ext>
          </c:extLst>
        </c:ser>
        <c:ser>
          <c:idx val="3"/>
          <c:order val="3"/>
          <c:tx>
            <c:strRef>
              <c:f>'HP 11 MTV'!$N$31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'HP 11 MTV'!$A$32:$A$41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MTV'!$N$32:$N$41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EA-46A9-8058-26B5A3BD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233199"/>
        <c:axId val="786242767"/>
      </c:barChart>
      <c:catAx>
        <c:axId val="78623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42767"/>
        <c:crosses val="autoZero"/>
        <c:auto val="1"/>
        <c:lblAlgn val="ctr"/>
        <c:lblOffset val="100"/>
        <c:noMultiLvlLbl val="0"/>
      </c:catAx>
      <c:valAx>
        <c:axId val="7862427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chemeClr val="tx1"/>
                </a:solidFill>
              </a:rPr>
              <a:t>Mitarbeitende in Technik u. Verwaltung befristet*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 11 MTV'!$K$50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'HP 11 MTV'!$A$51:$A$60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MTV'!$K$51:$K$60</c:f>
              <c:numCache>
                <c:formatCode>0.0%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1EF-AE18-1CB7E6FCA670}"/>
            </c:ext>
          </c:extLst>
        </c:ser>
        <c:ser>
          <c:idx val="1"/>
          <c:order val="1"/>
          <c:tx>
            <c:strRef>
              <c:f>'HP 11 MTV'!$L$50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'HP 11 MTV'!$A$51:$A$60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MTV'!$L$51:$L$60</c:f>
              <c:numCache>
                <c:formatCode>0.0%</c:formatCode>
                <c:ptCount val="10"/>
                <c:pt idx="0">
                  <c:v>0.52173913043478259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1EF-AE18-1CB7E6FCA670}"/>
            </c:ext>
          </c:extLst>
        </c:ser>
        <c:ser>
          <c:idx val="2"/>
          <c:order val="2"/>
          <c:tx>
            <c:strRef>
              <c:f>'HP 11 MTV'!$M$50</c:f>
              <c:strCache>
                <c:ptCount val="1"/>
                <c:pt idx="0">
                  <c:v>d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'HP 11 MTV'!$A$51:$A$60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MTV'!$M$51:$M$60</c:f>
              <c:numCache>
                <c:formatCode>0.0%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89-41EF-AE18-1CB7E6FCA670}"/>
            </c:ext>
          </c:extLst>
        </c:ser>
        <c:ser>
          <c:idx val="3"/>
          <c:order val="3"/>
          <c:tx>
            <c:strRef>
              <c:f>'HP 11 MTV'!$N$50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'HP 11 MTV'!$A$51:$A$60</c:f>
              <c:strCache>
                <c:ptCount val="10"/>
                <c:pt idx="0">
                  <c:v>FB B</c:v>
                </c:pt>
                <c:pt idx="1">
                  <c:v>FB CuB</c:v>
                </c:pt>
                <c:pt idx="2">
                  <c:v>FB EIT</c:v>
                </c:pt>
                <c:pt idx="3">
                  <c:v>FB I</c:v>
                </c:pt>
                <c:pt idx="4">
                  <c:v>FB MK</c:v>
                </c:pt>
                <c:pt idx="5">
                  <c:v>Summe MINT-Bereich</c:v>
                </c:pt>
                <c:pt idx="6">
                  <c:v>FB GW</c:v>
                </c:pt>
                <c:pt idx="7">
                  <c:v>FB S</c:v>
                </c:pt>
                <c:pt idx="8">
                  <c:v>FB W</c:v>
                </c:pt>
                <c:pt idx="9">
                  <c:v>ges</c:v>
                </c:pt>
              </c:strCache>
            </c:strRef>
          </c:cat>
          <c:val>
            <c:numRef>
              <c:f>'HP 11 MTV'!$N$51:$N$60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89-41EF-AE18-1CB7E6FCA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229039"/>
        <c:axId val="786238607"/>
      </c:barChart>
      <c:catAx>
        <c:axId val="78622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8607"/>
        <c:crosses val="autoZero"/>
        <c:auto val="1"/>
        <c:lblAlgn val="ctr"/>
        <c:lblOffset val="100"/>
        <c:noMultiLvlLbl val="0"/>
      </c:catAx>
      <c:valAx>
        <c:axId val="7862386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2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'WQ 1 Promotionen'!$A$9</c:f>
          <c:strCache>
            <c:ptCount val="1"/>
            <c:pt idx="0">
              <c:v>Fachbereich Bauingenieurwesen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Promotionen'!$G$11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7-EE28-4694-AA4B-00FB9EB38F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Promotionen'!$A$12:$A$16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Promotionen'!$G$12:$G$16</c:f>
              <c:numCache>
                <c:formatCode>0%</c:formatCode>
                <c:ptCount val="5"/>
                <c:pt idx="0">
                  <c:v>0.55813953488372092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0.55813953488372092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E28-4694-AA4B-00FB9EB38FC9}"/>
            </c:ext>
          </c:extLst>
        </c:ser>
        <c:ser>
          <c:idx val="0"/>
          <c:order val="1"/>
          <c:tx>
            <c:strRef>
              <c:f>'WQ 1 Promotionen'!$H$11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A-EE28-4694-AA4B-00FB9EB38F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Promotionen'!$A$12:$A$16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Promotionen'!$H$12:$H$16</c:f>
              <c:numCache>
                <c:formatCode>0%</c:formatCode>
                <c:ptCount val="5"/>
                <c:pt idx="0">
                  <c:v>0.34883720930232559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0.34883720930232559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EE28-4694-AA4B-00FB9EB38FC9}"/>
            </c:ext>
          </c:extLst>
        </c:ser>
        <c:ser>
          <c:idx val="2"/>
          <c:order val="2"/>
          <c:tx>
            <c:strRef>
              <c:f>'WQ 1 Promotionen'!$I$11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Promotionen'!$A$12:$A$16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Promotionen'!$I$12:$I$16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EE28-4694-AA4B-00FB9EB38FC9}"/>
            </c:ext>
          </c:extLst>
        </c:ser>
        <c:ser>
          <c:idx val="4"/>
          <c:order val="3"/>
          <c:tx>
            <c:strRef>
              <c:f>'WQ 1 Promotionen'!$J$11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E28-4694-AA4B-00FB9EB38F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Promotionen'!$A$12:$A$16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Promotionen'!$J$12:$J$16</c:f>
              <c:numCache>
                <c:formatCode>0%</c:formatCode>
                <c:ptCount val="5"/>
                <c:pt idx="0">
                  <c:v>9.3023255813953487E-2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9.3023255813953487E-2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28-4694-AA4B-00FB9EB38F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'WQ 1 Promotionen'!$A$22</c:f>
          <c:strCache>
            <c:ptCount val="1"/>
            <c:pt idx="0">
              <c:v>Fachbereich Elektro- und Informationstechnik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Promotionen'!$G$24</c:f>
              <c:strCache>
                <c:ptCount val="1"/>
                <c:pt idx="0">
                  <c:v>w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7-779A-45B9-94F8-5CE71B4186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Promotionen'!$A$25:$A$29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Promotionen'!$G$25:$G$29</c:f>
              <c:numCache>
                <c:formatCode>0%</c:formatCode>
                <c:ptCount val="5"/>
                <c:pt idx="0">
                  <c:v>0.55813953488372092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0.55813953488372092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779A-45B9-94F8-5CE71B4186C6}"/>
            </c:ext>
          </c:extLst>
        </c:ser>
        <c:ser>
          <c:idx val="0"/>
          <c:order val="1"/>
          <c:tx>
            <c:strRef>
              <c:f>'WQ 1 Promotionen'!$H$24</c:f>
              <c:strCache>
                <c:ptCount val="1"/>
                <c:pt idx="0">
                  <c:v>m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3"/>
            <c:invertIfNegative val="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A-779A-45B9-94F8-5CE71B4186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Promotionen'!$A$25:$A$29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Promotionen'!$H$25:$H$29</c:f>
              <c:numCache>
                <c:formatCode>0%</c:formatCode>
                <c:ptCount val="5"/>
                <c:pt idx="0">
                  <c:v>0.34883720930232559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0.34883720930232559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779A-45B9-94F8-5CE71B4186C6}"/>
            </c:ext>
          </c:extLst>
        </c:ser>
        <c:ser>
          <c:idx val="2"/>
          <c:order val="2"/>
          <c:tx>
            <c:strRef>
              <c:f>'WQ 1 Promotionen'!$I$24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Promotionen'!$A$25:$A$29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Promotionen'!$I$25:$I$29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779A-45B9-94F8-5CE71B4186C6}"/>
            </c:ext>
          </c:extLst>
        </c:ser>
        <c:ser>
          <c:idx val="4"/>
          <c:order val="3"/>
          <c:tx>
            <c:strRef>
              <c:f>'WQ 1 Promotionen'!$J$24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79A-45B9-94F8-5CE71B4186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Promotionen'!$A$25:$A$29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Promotionen'!$J$25:$J$29</c:f>
              <c:numCache>
                <c:formatCode>0%</c:formatCode>
                <c:ptCount val="5"/>
                <c:pt idx="0">
                  <c:v>9.3023255813953487E-2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9.3023255813953487E-2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9A-45B9-94F8-5CE71B4186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FB I - Informatik - Master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 3 Studienverlauf '!$G$76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'S 3 Studienverlauf '!$A$78:$A$79</c:f>
              <c:strCache>
                <c:ptCount val="2"/>
                <c:pt idx="0">
                  <c:v>Studierende WS 17/18</c:v>
                </c:pt>
                <c:pt idx="1">
                  <c:v>Absolvent*innen MA SoSe 2018</c:v>
                </c:pt>
              </c:strCache>
            </c:strRef>
          </c:cat>
          <c:val>
            <c:numRef>
              <c:f>'S 3 Studienverlauf '!$G$77:$G$79</c:f>
              <c:numCache>
                <c:formatCode>0.0%</c:formatCode>
                <c:ptCount val="3"/>
                <c:pt idx="0">
                  <c:v>0.38235294117647056</c:v>
                </c:pt>
                <c:pt idx="1">
                  <c:v>0.41860465116279072</c:v>
                </c:pt>
                <c:pt idx="2">
                  <c:v>0.34090909090909088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F-46B0-8F09-7BED565AA223}"/>
            </c:ext>
          </c:extLst>
        </c:ser>
        <c:ser>
          <c:idx val="1"/>
          <c:order val="1"/>
          <c:tx>
            <c:strRef>
              <c:f>'S 3 Studienverlauf '!$H$76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cat>
            <c:strRef>
              <c:f>'S 3 Studienverlauf '!$A$78:$A$79</c:f>
              <c:strCache>
                <c:ptCount val="2"/>
                <c:pt idx="0">
                  <c:v>Studierende WS 17/18</c:v>
                </c:pt>
                <c:pt idx="1">
                  <c:v>Absolvent*innen MA SoSe 2018</c:v>
                </c:pt>
              </c:strCache>
            </c:strRef>
          </c:cat>
          <c:val>
            <c:numRef>
              <c:f>'S 3 Studienverlauf '!$H$77:$H$79</c:f>
              <c:numCache>
                <c:formatCode>0.0%</c:formatCode>
                <c:ptCount val="3"/>
                <c:pt idx="0">
                  <c:v>0.61764705882352944</c:v>
                </c:pt>
                <c:pt idx="1">
                  <c:v>0.58139534883720934</c:v>
                </c:pt>
                <c:pt idx="2">
                  <c:v>0.65909090909090906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F-46B0-8F09-7BED565AA223}"/>
            </c:ext>
          </c:extLst>
        </c:ser>
        <c:ser>
          <c:idx val="2"/>
          <c:order val="2"/>
          <c:tx>
            <c:strRef>
              <c:f>'S 3 Studienverlauf '!$I$76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 3 Studienverlauf '!$A$78:$A$79</c:f>
              <c:strCache>
                <c:ptCount val="2"/>
                <c:pt idx="0">
                  <c:v>Studierende WS 17/18</c:v>
                </c:pt>
                <c:pt idx="1">
                  <c:v>Absolvent*innen MA SoSe 2018</c:v>
                </c:pt>
              </c:strCache>
            </c:strRef>
          </c:cat>
          <c:val>
            <c:numRef>
              <c:f>'S 3 Studienverlauf '!$I$77:$I$79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F-46B0-8F09-7BED565AA223}"/>
            </c:ext>
          </c:extLst>
        </c:ser>
        <c:ser>
          <c:idx val="3"/>
          <c:order val="3"/>
          <c:tx>
            <c:strRef>
              <c:f>'S 3 Studienverlauf '!$J$76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 3 Studienverlauf '!$A$78:$A$79</c:f>
              <c:strCache>
                <c:ptCount val="2"/>
                <c:pt idx="0">
                  <c:v>Studierende WS 17/18</c:v>
                </c:pt>
                <c:pt idx="1">
                  <c:v>Absolvent*innen MA SoSe 2018</c:v>
                </c:pt>
              </c:strCache>
            </c:strRef>
          </c:cat>
          <c:val>
            <c:numRef>
              <c:f>'S 3 Studienverlauf '!$J$77:$J$79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F-46B0-8F09-7BED565A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86144"/>
        <c:axId val="140479072"/>
      </c:lineChart>
      <c:catAx>
        <c:axId val="1404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79072"/>
        <c:crosses val="autoZero"/>
        <c:auto val="1"/>
        <c:lblAlgn val="ctr"/>
        <c:lblOffset val="100"/>
        <c:noMultiLvlLbl val="0"/>
      </c:catAx>
      <c:valAx>
        <c:axId val="140479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48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'WQ 1 Promotionen'!$A$34</c:f>
          <c:strCache>
            <c:ptCount val="1"/>
            <c:pt idx="0">
              <c:v>Fachbereich Informatik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Promotionen'!$G$36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766F-4A01-BD9A-493BDEBD54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Promotionen'!$A$37:$A$41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Promotionen'!$G$37:$G$41</c:f>
              <c:numCache>
                <c:formatCode>0%</c:formatCode>
                <c:ptCount val="5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0.31168831168831168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766F-4A01-BD9A-493BDEBD548E}"/>
            </c:ext>
          </c:extLst>
        </c:ser>
        <c:ser>
          <c:idx val="0"/>
          <c:order val="1"/>
          <c:tx>
            <c:strRef>
              <c:f>'WQ 1 Promotionen'!$H$36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766F-4A01-BD9A-493BDEBD54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Promotionen'!$A$37:$A$41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Promotionen'!$H$37:$H$41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0.63636363636363635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766F-4A01-BD9A-493BDEBD548E}"/>
            </c:ext>
          </c:extLst>
        </c:ser>
        <c:ser>
          <c:idx val="2"/>
          <c:order val="2"/>
          <c:tx>
            <c:strRef>
              <c:f>'WQ 1 Promotionen'!$I$36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Promotionen'!$A$37:$A$41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Promotionen'!$I$37:$I$41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766F-4A01-BD9A-493BDEBD548E}"/>
            </c:ext>
          </c:extLst>
        </c:ser>
        <c:ser>
          <c:idx val="4"/>
          <c:order val="3"/>
          <c:tx>
            <c:strRef>
              <c:f>'WQ 1 Promotionen'!$J$36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6F-4A01-BD9A-493BDEBD54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Promotionen'!$A$37:$A$41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Promotionen'!$J$37:$J$41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5.1948051948051951E-2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6F-4A01-BD9A-493BDEBD54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'WQ 1 Promotionen'!$A$45</c:f>
          <c:strCache>
            <c:ptCount val="1"/>
            <c:pt idx="0">
              <c:v>Fachbereich Maschinenbau und Kunstofftechnik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Promotionen'!$G$47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6E07-49B4-8056-1E21C0A827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Promotionen'!$A$48:$A$52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Promotionen'!$G$48:$G$52</c:f>
              <c:numCache>
                <c:formatCode>0%</c:formatCode>
                <c:ptCount val="5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0.31168831168831168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6E07-49B4-8056-1E21C0A82738}"/>
            </c:ext>
          </c:extLst>
        </c:ser>
        <c:ser>
          <c:idx val="0"/>
          <c:order val="1"/>
          <c:tx>
            <c:strRef>
              <c:f>'WQ 1 Promotionen'!$H$47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6E07-49B4-8056-1E21C0A827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Promotionen'!$A$48:$A$52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Promotionen'!$H$48:$H$52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0.63636363636363635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6E07-49B4-8056-1E21C0A82738}"/>
            </c:ext>
          </c:extLst>
        </c:ser>
        <c:ser>
          <c:idx val="2"/>
          <c:order val="2"/>
          <c:tx>
            <c:strRef>
              <c:f>'WQ 1 Promotionen'!$I$47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Promotionen'!$A$48:$A$52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Promotionen'!$I$48:$I$52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6E07-49B4-8056-1E21C0A82738}"/>
            </c:ext>
          </c:extLst>
        </c:ser>
        <c:ser>
          <c:idx val="4"/>
          <c:order val="3"/>
          <c:tx>
            <c:strRef>
              <c:f>'WQ 1 Promotionen'!$J$47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07-49B4-8056-1E21C0A827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Promotionen'!$A$48:$A$52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Promotionen'!$J$48:$J$52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5.1948051948051951E-2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07-49B4-8056-1E21C0A827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'WQ 1 Promotionen'!$A$56</c:f>
          <c:strCache>
            <c:ptCount val="1"/>
            <c:pt idx="0">
              <c:v>Summe MINT-Fachbereiche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Promotionen'!$G$58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49AC-4C17-9DE2-19F78C3B36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Promotionen'!$A$59:$A$63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Promotionen'!$G$59:$G$63</c:f>
              <c:numCache>
                <c:formatCode>0%</c:formatCode>
                <c:ptCount val="5"/>
                <c:pt idx="0">
                  <c:v>0.676056338028169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9AC-4C17-9DE2-19F78C3B3664}"/>
            </c:ext>
          </c:extLst>
        </c:ser>
        <c:ser>
          <c:idx val="0"/>
          <c:order val="1"/>
          <c:tx>
            <c:strRef>
              <c:f>'WQ 1 Promotionen'!$H$58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49AC-4C17-9DE2-19F78C3B36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Promotionen'!$A$59:$A$63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Promotionen'!$H$59:$H$63</c:f>
              <c:numCache>
                <c:formatCode>0%</c:formatCode>
                <c:ptCount val="5"/>
                <c:pt idx="0">
                  <c:v>0.21126760563380281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0.53333333333333333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49AC-4C17-9DE2-19F78C3B3664}"/>
            </c:ext>
          </c:extLst>
        </c:ser>
        <c:ser>
          <c:idx val="2"/>
          <c:order val="2"/>
          <c:tx>
            <c:strRef>
              <c:f>'WQ 1 Promotionen'!$I$58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Promotionen'!$A$59:$A$63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Promotionen'!$I$59:$I$63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49AC-4C17-9DE2-19F78C3B3664}"/>
            </c:ext>
          </c:extLst>
        </c:ser>
        <c:ser>
          <c:idx val="4"/>
          <c:order val="3"/>
          <c:tx>
            <c:strRef>
              <c:f>'WQ 1 Promotionen'!$J$58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9AC-4C17-9DE2-19F78C3B36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Promotionen'!$A$59:$A$63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Promotionen'!$J$59:$J$63</c:f>
              <c:numCache>
                <c:formatCode>0%</c:formatCode>
                <c:ptCount val="5"/>
                <c:pt idx="0">
                  <c:v>0.11267605633802817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AC-4C17-9DE2-19F78C3B36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'WQ 1 Promotionen'!$A$67</c:f>
          <c:strCache>
            <c:ptCount val="1"/>
            <c:pt idx="0">
              <c:v>Fachbereich Gesellschaftswissenschaften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Promotionen'!$G$69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66D9-4772-BC23-BAAA41CF77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Promotionen'!$A$70:$A$74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Promotionen'!$G$70:$G$74</c:f>
              <c:numCache>
                <c:formatCode>0%</c:formatCode>
                <c:ptCount val="5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0.31168831168831168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66D9-4772-BC23-BAAA41CF7787}"/>
            </c:ext>
          </c:extLst>
        </c:ser>
        <c:ser>
          <c:idx val="0"/>
          <c:order val="1"/>
          <c:tx>
            <c:strRef>
              <c:f>'WQ 1 Promotionen'!$H$69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66D9-4772-BC23-BAAA41CF77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Promotionen'!$A$70:$A$74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Promotionen'!$H$70:$H$74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0.63636363636363635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66D9-4772-BC23-BAAA41CF7787}"/>
            </c:ext>
          </c:extLst>
        </c:ser>
        <c:ser>
          <c:idx val="2"/>
          <c:order val="2"/>
          <c:tx>
            <c:strRef>
              <c:f>'WQ 1 Promotionen'!$I$69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Promotionen'!$A$70:$A$74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Promotionen'!$I$70:$I$74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66D9-4772-BC23-BAAA41CF7787}"/>
            </c:ext>
          </c:extLst>
        </c:ser>
        <c:ser>
          <c:idx val="4"/>
          <c:order val="3"/>
          <c:tx>
            <c:strRef>
              <c:f>'WQ 1 Promotionen'!$J$69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6D9-4772-BC23-BAAA41CF77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Promotionen'!$A$70:$A$74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Promotionen'!$J$70:$J$74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5.1948051948051951E-2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D9-4772-BC23-BAAA41CF77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Fachbereich Soziale Arbeit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Promotionen'!$G$80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40F4-421F-9BEE-816C192B3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Promotionen'!$A$81:$A$85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Promotionen'!$G$81:$G$85</c:f>
              <c:numCache>
                <c:formatCode>0%</c:formatCode>
                <c:ptCount val="5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0.31168831168831168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0F4-421F-9BEE-816C192B3E90}"/>
            </c:ext>
          </c:extLst>
        </c:ser>
        <c:ser>
          <c:idx val="0"/>
          <c:order val="1"/>
          <c:tx>
            <c:strRef>
              <c:f>'WQ 1 Promotionen'!$H$80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40F4-421F-9BEE-816C192B3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Promotionen'!$A$81:$A$85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Promotionen'!$H$81:$H$85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0.63636363636363635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40F4-421F-9BEE-816C192B3E90}"/>
            </c:ext>
          </c:extLst>
        </c:ser>
        <c:ser>
          <c:idx val="2"/>
          <c:order val="2"/>
          <c:tx>
            <c:strRef>
              <c:f>'WQ 1 Promotionen'!$I$80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Promotionen'!$A$81:$A$85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Promotionen'!$I$81:$I$85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40F4-421F-9BEE-816C192B3E90}"/>
            </c:ext>
          </c:extLst>
        </c:ser>
        <c:ser>
          <c:idx val="4"/>
          <c:order val="3"/>
          <c:tx>
            <c:strRef>
              <c:f>'WQ 1 Promotionen'!$J$80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F4-421F-9BEE-816C192B3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Promotionen'!$A$81:$A$85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Promotionen'!$J$81:$J$85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5.1948051948051951E-2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F4-421F-9BEE-816C192B3E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Fachbereich Wirtschaft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Promotionen'!$G$91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A200-4AD7-8512-722335BE35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Promotionen'!$A$92:$A$96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Promotionen'!$G$92:$G$96</c:f>
              <c:numCache>
                <c:formatCode>0%</c:formatCode>
                <c:ptCount val="5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0.31168831168831168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A200-4AD7-8512-722335BE35B8}"/>
            </c:ext>
          </c:extLst>
        </c:ser>
        <c:ser>
          <c:idx val="0"/>
          <c:order val="1"/>
          <c:tx>
            <c:strRef>
              <c:f>'WQ 1 Promotionen'!$H$91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A200-4AD7-8512-722335BE35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Promotionen'!$A$92:$A$96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Promotionen'!$H$92:$H$96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0.63636363636363635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A200-4AD7-8512-722335BE35B8}"/>
            </c:ext>
          </c:extLst>
        </c:ser>
        <c:ser>
          <c:idx val="2"/>
          <c:order val="2"/>
          <c:tx>
            <c:strRef>
              <c:f>'WQ 1 Promotionen'!$I$91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Promotionen'!$A$92:$A$96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Promotionen'!$I$92:$I$96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200-4AD7-8512-722335BE35B8}"/>
            </c:ext>
          </c:extLst>
        </c:ser>
        <c:ser>
          <c:idx val="4"/>
          <c:order val="3"/>
          <c:tx>
            <c:strRef>
              <c:f>'WQ 1 Promotionen'!$J$91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200-4AD7-8512-722335BE35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Promotionen'!$A$92:$A$96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Promotionen'!$J$92:$J$96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5.1948051948051951E-2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00-4AD7-8512-722335BE35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Hochschule Gesamt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'WQ 1 Promotionen'!$G$102</c:f>
              <c:strCache>
                <c:ptCount val="1"/>
                <c:pt idx="0">
                  <c:v>w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DB98-4AA5-81A0-3008C80289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Promotionen'!$A$103:$A$107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Promotionen'!$G$103:$G$107</c:f>
              <c:numCache>
                <c:formatCode>0%</c:formatCode>
                <c:ptCount val="5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0.31168831168831168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DB98-4AA5-81A0-3008C802895B}"/>
            </c:ext>
          </c:extLst>
        </c:ser>
        <c:ser>
          <c:idx val="0"/>
          <c:order val="1"/>
          <c:tx>
            <c:strRef>
              <c:f>'WQ 1 Promotionen'!$H$102</c:f>
              <c:strCache>
                <c:ptCount val="1"/>
                <c:pt idx="0">
                  <c:v>m %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DB98-4AA5-81A0-3008C80289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Promotionen'!$A$103:$A$107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Promotionen'!$H$103:$H$107</c:f>
              <c:numCache>
                <c:formatCode>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0.63636363636363635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DB98-4AA5-81A0-3008C802895B}"/>
            </c:ext>
          </c:extLst>
        </c:ser>
        <c:ser>
          <c:idx val="2"/>
          <c:order val="2"/>
          <c:tx>
            <c:strRef>
              <c:f>'WQ 1 Promotionen'!$I$102</c:f>
              <c:strCache>
                <c:ptCount val="1"/>
                <c:pt idx="0">
                  <c:v>d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Promotionen'!$A$103:$A$107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Promotionen'!$I$103:$I$107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DB98-4AA5-81A0-3008C802895B}"/>
            </c:ext>
          </c:extLst>
        </c:ser>
        <c:ser>
          <c:idx val="4"/>
          <c:order val="3"/>
          <c:tx>
            <c:strRef>
              <c:f>'WQ 1 Promotionen'!$J$102</c:f>
              <c:strCache>
                <c:ptCount val="1"/>
                <c:pt idx="0">
                  <c:v>k. A. %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B98-4AA5-81A0-3008C80289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'WQ 1 Promotionen'!$A$103:$A$107</c:f>
              <c:strCache>
                <c:ptCount val="5"/>
                <c:pt idx="0">
                  <c:v>Promovierende ges</c:v>
                </c:pt>
                <c:pt idx="1">
                  <c:v>Promovierende in Förderprogramm X</c:v>
                </c:pt>
                <c:pt idx="2">
                  <c:v>Promovierende in Förderprogramm Y</c:v>
                </c:pt>
                <c:pt idx="3">
                  <c:v>Abgeschlossene Promotionen</c:v>
                </c:pt>
                <c:pt idx="4">
                  <c:v>ges</c:v>
                </c:pt>
              </c:strCache>
            </c:strRef>
          </c:cat>
          <c:val>
            <c:numRef>
              <c:f>'WQ 1 Promotionen'!$J$103:$J$107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5.1948051948051951E-2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98-4AA5-81A0-3008C80289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37282328"/>
        <c:axId val="237282720"/>
        <c:extLst/>
      </c:barChart>
      <c:catAx>
        <c:axId val="237282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237282720"/>
        <c:crosses val="autoZero"/>
        <c:auto val="1"/>
        <c:lblAlgn val="ctr"/>
        <c:lblOffset val="100"/>
        <c:noMultiLvlLbl val="0"/>
      </c:catAx>
      <c:valAx>
        <c:axId val="237282720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237282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B - Bauingenieurwesen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Karrierestufen'!$G$11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Karrierestufen'!$A$12:$A$18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Karrierestufen'!$G$12:$G$18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E-4B61-AC9A-C1500B6448B6}"/>
            </c:ext>
          </c:extLst>
        </c:ser>
        <c:ser>
          <c:idx val="1"/>
          <c:order val="1"/>
          <c:tx>
            <c:strRef>
              <c:f>'WQ 2 Karrierestufen'!$H$11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Karrierestufen'!$A$12:$A$18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Karrierestufen'!$H$12:$H$18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E-4B61-AC9A-C1500B6448B6}"/>
            </c:ext>
          </c:extLst>
        </c:ser>
        <c:ser>
          <c:idx val="2"/>
          <c:order val="2"/>
          <c:tx>
            <c:strRef>
              <c:f>'WQ 2 Karrierestufen'!$I$11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Karrierestufen'!$A$12:$A$18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Karrierestufen'!$I$12:$I$18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E-4B61-AC9A-C1500B6448B6}"/>
            </c:ext>
          </c:extLst>
        </c:ser>
        <c:ser>
          <c:idx val="3"/>
          <c:order val="3"/>
          <c:tx>
            <c:strRef>
              <c:f>'WQ 2 Karrierestufen'!$J$11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Karrierestufen'!$A$12:$A$18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Karrierestufen'!$J$12:$J$18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E-4B61-AC9A-C1500B6448B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EIT - Elektrotechnik und Informationstechnik 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Karrierestufen'!$G$25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Karrierestufen'!$A$26:$A$32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Karrierestufen'!$G$26:$G$32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0.3584229390681008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2-403B-98D9-2639A8F6171F}"/>
            </c:ext>
          </c:extLst>
        </c:ser>
        <c:ser>
          <c:idx val="1"/>
          <c:order val="1"/>
          <c:tx>
            <c:strRef>
              <c:f>'WQ 2 Karrierestufen'!$H$25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Karrierestufen'!$A$26:$A$32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Karrierestufen'!$H$26:$H$32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0.64157706093189926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2-403B-98D9-2639A8F6171F}"/>
            </c:ext>
          </c:extLst>
        </c:ser>
        <c:ser>
          <c:idx val="2"/>
          <c:order val="2"/>
          <c:tx>
            <c:strRef>
              <c:f>'WQ 2 Karrierestufen'!$I$25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Karrierestufen'!$A$26:$A$32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Karrierestufen'!$I$26:$I$32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2-403B-98D9-2639A8F6171F}"/>
            </c:ext>
          </c:extLst>
        </c:ser>
        <c:ser>
          <c:idx val="3"/>
          <c:order val="3"/>
          <c:tx>
            <c:strRef>
              <c:f>'WQ 2 Karrierestufen'!$J$25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Karrierestufen'!$A$26:$A$32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Karrierestufen'!$J$26:$J$32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72-403B-98D9-2639A8F6171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Fachbereich I - Informatik</a:t>
            </a:r>
            <a:r>
              <a:rPr lang="de-DE" sz="1400" b="0" i="0" u="none" strike="noStrik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'WQ 2 Karrierestufen'!$G$39</c:f>
              <c:strCache>
                <c:ptCount val="1"/>
                <c:pt idx="0">
                  <c:v>w %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Karrierestufen'!$A$40:$A$46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Karrierestufen'!$G$40:$G$46</c:f>
              <c:numCache>
                <c:formatCode>0%</c:formatCode>
                <c:ptCount val="7"/>
                <c:pt idx="0">
                  <c:v>0.47619047619047616</c:v>
                </c:pt>
                <c:pt idx="1">
                  <c:v>0.47619047619047616</c:v>
                </c:pt>
                <c:pt idx="2">
                  <c:v>0.43478260869565216</c:v>
                </c:pt>
                <c:pt idx="3">
                  <c:v>0.43478260869565216</c:v>
                </c:pt>
                <c:pt idx="4">
                  <c:v>0.43478260869565216</c:v>
                </c:pt>
                <c:pt idx="5">
                  <c:v>0.33333333333333331</c:v>
                </c:pt>
                <c:pt idx="6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4-4A48-8511-7A98AD93413C}"/>
            </c:ext>
          </c:extLst>
        </c:ser>
        <c:ser>
          <c:idx val="1"/>
          <c:order val="1"/>
          <c:tx>
            <c:strRef>
              <c:f>'WQ 2 Karrierestufen'!$H$39</c:f>
              <c:strCache>
                <c:ptCount val="1"/>
                <c:pt idx="0">
                  <c:v>m %</c:v>
                </c:pt>
              </c:strCache>
            </c:strRef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79646"/>
              </a:solidFill>
              <a:ln w="9525">
                <a:solidFill>
                  <a:srgbClr val="F7964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Karrierestufen'!$A$40:$A$46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Karrierestufen'!$H$40:$H$46</c:f>
              <c:numCache>
                <c:formatCode>0%</c:formatCode>
                <c:ptCount val="7"/>
                <c:pt idx="0">
                  <c:v>0.52380952380952384</c:v>
                </c:pt>
                <c:pt idx="1">
                  <c:v>0.52380952380952384</c:v>
                </c:pt>
                <c:pt idx="2">
                  <c:v>0.56521739130434778</c:v>
                </c:pt>
                <c:pt idx="3">
                  <c:v>0.56521739130434778</c:v>
                </c:pt>
                <c:pt idx="4">
                  <c:v>0.56521739130434778</c:v>
                </c:pt>
                <c:pt idx="5">
                  <c:v>0.66666666666666663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4-4A48-8511-7A98AD93413C}"/>
            </c:ext>
          </c:extLst>
        </c:ser>
        <c:ser>
          <c:idx val="2"/>
          <c:order val="2"/>
          <c:tx>
            <c:strRef>
              <c:f>'WQ 2 Karrierestufen'!$I$39</c:f>
              <c:strCache>
                <c:ptCount val="1"/>
                <c:pt idx="0">
                  <c:v>d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Karrierestufen'!$A$40:$A$46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Karrierestufen'!$I$40:$I$46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64-4A48-8511-7A98AD93413C}"/>
            </c:ext>
          </c:extLst>
        </c:ser>
        <c:ser>
          <c:idx val="3"/>
          <c:order val="3"/>
          <c:tx>
            <c:strRef>
              <c:f>'WQ 2 Karrierestufen'!$J$39</c:f>
              <c:strCache>
                <c:ptCount val="1"/>
                <c:pt idx="0">
                  <c:v>k. A.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'WQ 2 Karrierestufen'!$A$40:$A$46</c:f>
              <c:strCache>
                <c:ptCount val="7"/>
                <c:pt idx="0">
                  <c:v>Erstsemester BA</c:v>
                </c:pt>
                <c:pt idx="1">
                  <c:v>Absolvent*innen BA</c:v>
                </c:pt>
                <c:pt idx="2">
                  <c:v>Erstsemester MA</c:v>
                </c:pt>
                <c:pt idx="3">
                  <c:v>Absolvent*innen MA</c:v>
                </c:pt>
                <c:pt idx="4">
                  <c:v>Promovierende</c:v>
                </c:pt>
                <c:pt idx="5">
                  <c:v>Wiss. Mitarb.</c:v>
                </c:pt>
                <c:pt idx="6">
                  <c:v>Professuren</c:v>
                </c:pt>
              </c:strCache>
            </c:strRef>
          </c:cat>
          <c:val>
            <c:numRef>
              <c:f>'WQ 2 Karrierestufen'!$J$40:$J$46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64-4A48-8511-7A98AD93413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234863"/>
        <c:axId val="786237775"/>
      </c:lineChart>
      <c:catAx>
        <c:axId val="78623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7775"/>
        <c:crosses val="autoZero"/>
        <c:auto val="1"/>
        <c:lblAlgn val="ctr"/>
        <c:lblOffset val="100"/>
        <c:noMultiLvlLbl val="0"/>
      </c:catAx>
      <c:valAx>
        <c:axId val="78623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3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5.xml"/><Relationship Id="rId3" Type="http://schemas.openxmlformats.org/officeDocument/2006/relationships/chart" Target="../charts/chart90.xml"/><Relationship Id="rId7" Type="http://schemas.openxmlformats.org/officeDocument/2006/relationships/chart" Target="../charts/chart94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6" Type="http://schemas.openxmlformats.org/officeDocument/2006/relationships/chart" Target="../charts/chart93.xml"/><Relationship Id="rId5" Type="http://schemas.openxmlformats.org/officeDocument/2006/relationships/chart" Target="../charts/chart92.xml"/><Relationship Id="rId4" Type="http://schemas.openxmlformats.org/officeDocument/2006/relationships/chart" Target="../charts/chart91.xml"/><Relationship Id="rId9" Type="http://schemas.openxmlformats.org/officeDocument/2006/relationships/chart" Target="../charts/chart96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5" Type="http://schemas.openxmlformats.org/officeDocument/2006/relationships/chart" Target="../charts/chart101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7.xml"/><Relationship Id="rId1" Type="http://schemas.openxmlformats.org/officeDocument/2006/relationships/chart" Target="../charts/chart10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1.xml"/><Relationship Id="rId1" Type="http://schemas.openxmlformats.org/officeDocument/2006/relationships/chart" Target="../charts/chart11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6" Type="http://schemas.openxmlformats.org/officeDocument/2006/relationships/chart" Target="../charts/chart117.xml"/><Relationship Id="rId5" Type="http://schemas.openxmlformats.org/officeDocument/2006/relationships/chart" Target="../charts/chart116.xml"/><Relationship Id="rId4" Type="http://schemas.openxmlformats.org/officeDocument/2006/relationships/chart" Target="../charts/chart115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5.xml"/><Relationship Id="rId3" Type="http://schemas.openxmlformats.org/officeDocument/2006/relationships/chart" Target="../charts/chart120.xml"/><Relationship Id="rId7" Type="http://schemas.openxmlformats.org/officeDocument/2006/relationships/chart" Target="../charts/chart124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Relationship Id="rId6" Type="http://schemas.openxmlformats.org/officeDocument/2006/relationships/chart" Target="../charts/chart123.xml"/><Relationship Id="rId5" Type="http://schemas.openxmlformats.org/officeDocument/2006/relationships/chart" Target="../charts/chart122.xml"/><Relationship Id="rId4" Type="http://schemas.openxmlformats.org/officeDocument/2006/relationships/chart" Target="../charts/chart121.xml"/><Relationship Id="rId9" Type="http://schemas.openxmlformats.org/officeDocument/2006/relationships/chart" Target="../charts/chart1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1</xdr:row>
      <xdr:rowOff>47625</xdr:rowOff>
    </xdr:from>
    <xdr:to>
      <xdr:col>6</xdr:col>
      <xdr:colOff>534352</xdr:colOff>
      <xdr:row>4</xdr:row>
      <xdr:rowOff>115728</xdr:rowOff>
    </xdr:to>
    <xdr:pic>
      <xdr:nvPicPr>
        <xdr:cNvPr id="2" name="Bild 2" descr="bukof_logo_tRe_cmyk_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226219"/>
          <a:ext cx="4415790" cy="6276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13</xdr:row>
      <xdr:rowOff>163286</xdr:rowOff>
    </xdr:from>
    <xdr:to>
      <xdr:col>15</xdr:col>
      <xdr:colOff>328612</xdr:colOff>
      <xdr:row>23</xdr:row>
      <xdr:rowOff>59870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24</xdr:row>
      <xdr:rowOff>0</xdr:rowOff>
    </xdr:from>
    <xdr:to>
      <xdr:col>15</xdr:col>
      <xdr:colOff>328612</xdr:colOff>
      <xdr:row>33</xdr:row>
      <xdr:rowOff>214084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328612</xdr:colOff>
      <xdr:row>44</xdr:row>
      <xdr:rowOff>214083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45</xdr:row>
      <xdr:rowOff>103415</xdr:rowOff>
    </xdr:from>
    <xdr:to>
      <xdr:col>15</xdr:col>
      <xdr:colOff>328612</xdr:colOff>
      <xdr:row>55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8</xdr:col>
      <xdr:colOff>0</xdr:colOff>
      <xdr:row>57</xdr:row>
      <xdr:rowOff>0</xdr:rowOff>
    </xdr:from>
    <xdr:to>
      <xdr:col>15</xdr:col>
      <xdr:colOff>328612</xdr:colOff>
      <xdr:row>66</xdr:row>
      <xdr:rowOff>214084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68</xdr:row>
      <xdr:rowOff>0</xdr:rowOff>
    </xdr:from>
    <xdr:to>
      <xdr:col>15</xdr:col>
      <xdr:colOff>328612</xdr:colOff>
      <xdr:row>77</xdr:row>
      <xdr:rowOff>214085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0</xdr:colOff>
      <xdr:row>79</xdr:row>
      <xdr:rowOff>0</xdr:rowOff>
    </xdr:from>
    <xdr:to>
      <xdr:col>15</xdr:col>
      <xdr:colOff>328612</xdr:colOff>
      <xdr:row>88</xdr:row>
      <xdr:rowOff>214084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0</xdr:colOff>
      <xdr:row>90</xdr:row>
      <xdr:rowOff>163286</xdr:rowOff>
    </xdr:from>
    <xdr:to>
      <xdr:col>15</xdr:col>
      <xdr:colOff>328612</xdr:colOff>
      <xdr:row>100</xdr:row>
      <xdr:rowOff>59871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7</xdr:col>
      <xdr:colOff>952500</xdr:colOff>
      <xdr:row>101</xdr:row>
      <xdr:rowOff>27215</xdr:rowOff>
    </xdr:from>
    <xdr:to>
      <xdr:col>15</xdr:col>
      <xdr:colOff>233362</xdr:colOff>
      <xdr:row>112</xdr:row>
      <xdr:rowOff>46262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18</xdr:col>
      <xdr:colOff>623094</xdr:colOff>
      <xdr:row>18</xdr:row>
      <xdr:rowOff>149226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682625</xdr:colOff>
      <xdr:row>31</xdr:row>
      <xdr:rowOff>206375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100</xdr:row>
      <xdr:rowOff>0</xdr:rowOff>
    </xdr:from>
    <xdr:to>
      <xdr:col>18</xdr:col>
      <xdr:colOff>714375</xdr:colOff>
      <xdr:row>109</xdr:row>
      <xdr:rowOff>174625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698500</xdr:colOff>
      <xdr:row>44</xdr:row>
      <xdr:rowOff>222250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18</xdr:col>
      <xdr:colOff>714375</xdr:colOff>
      <xdr:row>58</xdr:row>
      <xdr:rowOff>47625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18</xdr:col>
      <xdr:colOff>730250</xdr:colOff>
      <xdr:row>70</xdr:row>
      <xdr:rowOff>174625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18</xdr:col>
      <xdr:colOff>714375</xdr:colOff>
      <xdr:row>84</xdr:row>
      <xdr:rowOff>31750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113</xdr:row>
      <xdr:rowOff>0</xdr:rowOff>
    </xdr:from>
    <xdr:to>
      <xdr:col>18</xdr:col>
      <xdr:colOff>730250</xdr:colOff>
      <xdr:row>125</xdr:row>
      <xdr:rowOff>47625</xdr:rowOff>
    </xdr:to>
    <xdr:graphicFrame macro="">
      <xdr:nvGraphicFramePr>
        <xdr:cNvPr id="32" name="Diagramm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87</xdr:row>
      <xdr:rowOff>0</xdr:rowOff>
    </xdr:from>
    <xdr:to>
      <xdr:col>18</xdr:col>
      <xdr:colOff>730250</xdr:colOff>
      <xdr:row>96</xdr:row>
      <xdr:rowOff>190500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F646E572-63F1-4CB2-BBAA-441887D37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3968</xdr:colOff>
      <xdr:row>10</xdr:row>
      <xdr:rowOff>31751</xdr:rowOff>
    </xdr:from>
    <xdr:to>
      <xdr:col>24</xdr:col>
      <xdr:colOff>222249</xdr:colOff>
      <xdr:row>25</xdr:row>
      <xdr:rowOff>158751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1</xdr:colOff>
      <xdr:row>51</xdr:row>
      <xdr:rowOff>127000</xdr:rowOff>
    </xdr:from>
    <xdr:to>
      <xdr:col>25</xdr:col>
      <xdr:colOff>666751</xdr:colOff>
      <xdr:row>63</xdr:row>
      <xdr:rowOff>301625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</xdr:colOff>
      <xdr:row>28</xdr:row>
      <xdr:rowOff>0</xdr:rowOff>
    </xdr:from>
    <xdr:to>
      <xdr:col>25</xdr:col>
      <xdr:colOff>396875</xdr:colOff>
      <xdr:row>40</xdr:row>
      <xdr:rowOff>285750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0</xdr:colOff>
      <xdr:row>7</xdr:row>
      <xdr:rowOff>0</xdr:rowOff>
    </xdr:from>
    <xdr:to>
      <xdr:col>21</xdr:col>
      <xdr:colOff>555625</xdr:colOff>
      <xdr:row>22</xdr:row>
      <xdr:rowOff>11905</xdr:rowOff>
    </xdr:to>
    <xdr:graphicFrame macro="">
      <xdr:nvGraphicFramePr>
        <xdr:cNvPr id="23" name="Diagramm 3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10</xdr:row>
      <xdr:rowOff>95250</xdr:rowOff>
    </xdr:from>
    <xdr:to>
      <xdr:col>24</xdr:col>
      <xdr:colOff>714281</xdr:colOff>
      <xdr:row>24</xdr:row>
      <xdr:rowOff>133547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0</xdr:colOff>
      <xdr:row>29</xdr:row>
      <xdr:rowOff>95250</xdr:rowOff>
    </xdr:from>
    <xdr:to>
      <xdr:col>24</xdr:col>
      <xdr:colOff>451319</xdr:colOff>
      <xdr:row>39</xdr:row>
      <xdr:rowOff>225097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</xdr:colOff>
      <xdr:row>49</xdr:row>
      <xdr:rowOff>1</xdr:rowOff>
    </xdr:from>
    <xdr:to>
      <xdr:col>24</xdr:col>
      <xdr:colOff>666751</xdr:colOff>
      <xdr:row>61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</xdr:colOff>
      <xdr:row>9</xdr:row>
      <xdr:rowOff>172245</xdr:rowOff>
    </xdr:from>
    <xdr:to>
      <xdr:col>21</xdr:col>
      <xdr:colOff>38100</xdr:colOff>
      <xdr:row>24</xdr:row>
      <xdr:rowOff>128587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</xdr:colOff>
      <xdr:row>28</xdr:row>
      <xdr:rowOff>128587</xdr:rowOff>
    </xdr:from>
    <xdr:to>
      <xdr:col>21</xdr:col>
      <xdr:colOff>19051</xdr:colOff>
      <xdr:row>43</xdr:row>
      <xdr:rowOff>73818</xdr:rowOff>
    </xdr:to>
    <xdr:graphicFrame macro="">
      <xdr:nvGraphicFramePr>
        <xdr:cNvPr id="5" name="Diagramm 3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23813</xdr:colOff>
      <xdr:row>8</xdr:row>
      <xdr:rowOff>126999</xdr:rowOff>
    </xdr:from>
    <xdr:to>
      <xdr:col>23</xdr:col>
      <xdr:colOff>730250</xdr:colOff>
      <xdr:row>23</xdr:row>
      <xdr:rowOff>0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27</xdr:row>
      <xdr:rowOff>295275</xdr:rowOff>
    </xdr:from>
    <xdr:to>
      <xdr:col>26</xdr:col>
      <xdr:colOff>31749</xdr:colOff>
      <xdr:row>40</xdr:row>
      <xdr:rowOff>31750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714375</xdr:colOff>
      <xdr:row>47</xdr:row>
      <xdr:rowOff>1</xdr:rowOff>
    </xdr:from>
    <xdr:to>
      <xdr:col>25</xdr:col>
      <xdr:colOff>746125</xdr:colOff>
      <xdr:row>60</xdr:row>
      <xdr:rowOff>174625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9</xdr:row>
      <xdr:rowOff>0</xdr:rowOff>
    </xdr:from>
    <xdr:to>
      <xdr:col>18</xdr:col>
      <xdr:colOff>432064</xdr:colOff>
      <xdr:row>18</xdr:row>
      <xdr:rowOff>3969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22</xdr:row>
      <xdr:rowOff>0</xdr:rowOff>
    </xdr:from>
    <xdr:to>
      <xdr:col>18</xdr:col>
      <xdr:colOff>432064</xdr:colOff>
      <xdr:row>31</xdr:row>
      <xdr:rowOff>19844</xdr:rowOff>
    </xdr:to>
    <xdr:graphicFrame macro="">
      <xdr:nvGraphicFramePr>
        <xdr:cNvPr id="9" name="Diagramm 3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0</xdr:colOff>
      <xdr:row>33</xdr:row>
      <xdr:rowOff>305594</xdr:rowOff>
    </xdr:from>
    <xdr:to>
      <xdr:col>18</xdr:col>
      <xdr:colOff>432064</xdr:colOff>
      <xdr:row>43</xdr:row>
      <xdr:rowOff>0</xdr:rowOff>
    </xdr:to>
    <xdr:graphicFrame macro="">
      <xdr:nvGraphicFramePr>
        <xdr:cNvPr id="10" name="Diagramm 3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0</xdr:colOff>
      <xdr:row>45</xdr:row>
      <xdr:rowOff>15875</xdr:rowOff>
    </xdr:from>
    <xdr:to>
      <xdr:col>18</xdr:col>
      <xdr:colOff>432064</xdr:colOff>
      <xdr:row>54</xdr:row>
      <xdr:rowOff>0</xdr:rowOff>
    </xdr:to>
    <xdr:graphicFrame macro="">
      <xdr:nvGraphicFramePr>
        <xdr:cNvPr id="11" name="Diagramm 3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11</xdr:col>
      <xdr:colOff>23812</xdr:colOff>
      <xdr:row>55</xdr:row>
      <xdr:rowOff>313532</xdr:rowOff>
    </xdr:from>
    <xdr:to>
      <xdr:col>18</xdr:col>
      <xdr:colOff>455876</xdr:colOff>
      <xdr:row>65</xdr:row>
      <xdr:rowOff>7938</xdr:rowOff>
    </xdr:to>
    <xdr:graphicFrame macro="">
      <xdr:nvGraphicFramePr>
        <xdr:cNvPr id="12" name="Diagramm 3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11</xdr:col>
      <xdr:colOff>15875</xdr:colOff>
      <xdr:row>66</xdr:row>
      <xdr:rowOff>301625</xdr:rowOff>
    </xdr:from>
    <xdr:to>
      <xdr:col>18</xdr:col>
      <xdr:colOff>447939</xdr:colOff>
      <xdr:row>75</xdr:row>
      <xdr:rowOff>313532</xdr:rowOff>
    </xdr:to>
    <xdr:graphicFrame macro="">
      <xdr:nvGraphicFramePr>
        <xdr:cNvPr id="13" name="Diagramm 3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10</xdr:col>
      <xdr:colOff>746125</xdr:colOff>
      <xdr:row>78</xdr:row>
      <xdr:rowOff>15875</xdr:rowOff>
    </xdr:from>
    <xdr:to>
      <xdr:col>18</xdr:col>
      <xdr:colOff>416189</xdr:colOff>
      <xdr:row>87</xdr:row>
      <xdr:rowOff>27781</xdr:rowOff>
    </xdr:to>
    <xdr:graphicFrame macro="">
      <xdr:nvGraphicFramePr>
        <xdr:cNvPr id="8" name="Diagramm 3">
          <a:extLst>
            <a:ext uri="{FF2B5EF4-FFF2-40B4-BE49-F238E27FC236}">
              <a16:creationId xmlns:a16="http://schemas.microsoft.com/office/drawing/2014/main" id="{0A6F47C8-7547-433C-96C1-804A05E18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10</xdr:col>
      <xdr:colOff>746125</xdr:colOff>
      <xdr:row>89</xdr:row>
      <xdr:rowOff>1</xdr:rowOff>
    </xdr:from>
    <xdr:to>
      <xdr:col>18</xdr:col>
      <xdr:colOff>416189</xdr:colOff>
      <xdr:row>98</xdr:row>
      <xdr:rowOff>1</xdr:rowOff>
    </xdr:to>
    <xdr:graphicFrame macro="">
      <xdr:nvGraphicFramePr>
        <xdr:cNvPr id="14" name="Diagramm 3">
          <a:extLst>
            <a:ext uri="{FF2B5EF4-FFF2-40B4-BE49-F238E27FC236}">
              <a16:creationId xmlns:a16="http://schemas.microsoft.com/office/drawing/2014/main" id="{95AFC414-2EDA-4DD9-BD39-DCE899B1B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11</xdr:col>
      <xdr:colOff>0</xdr:colOff>
      <xdr:row>100</xdr:row>
      <xdr:rowOff>0</xdr:rowOff>
    </xdr:from>
    <xdr:to>
      <xdr:col>18</xdr:col>
      <xdr:colOff>432064</xdr:colOff>
      <xdr:row>109</xdr:row>
      <xdr:rowOff>0</xdr:rowOff>
    </xdr:to>
    <xdr:graphicFrame macro="">
      <xdr:nvGraphicFramePr>
        <xdr:cNvPr id="15" name="Diagramm 3">
          <a:extLst>
            <a:ext uri="{FF2B5EF4-FFF2-40B4-BE49-F238E27FC236}">
              <a16:creationId xmlns:a16="http://schemas.microsoft.com/office/drawing/2014/main" id="{68AB2765-F26F-4A83-9564-1EBCC9344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188118</xdr:rowOff>
    </xdr:from>
    <xdr:to>
      <xdr:col>20</xdr:col>
      <xdr:colOff>0</xdr:colOff>
      <xdr:row>19</xdr:row>
      <xdr:rowOff>214311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20</xdr:col>
      <xdr:colOff>0</xdr:colOff>
      <xdr:row>32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20</xdr:col>
      <xdr:colOff>0</xdr:colOff>
      <xdr:row>46</xdr:row>
      <xdr:rowOff>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0</xdr:colOff>
      <xdr:row>59</xdr:row>
      <xdr:rowOff>250030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20</xdr:col>
      <xdr:colOff>0</xdr:colOff>
      <xdr:row>73</xdr:row>
      <xdr:rowOff>250030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0</xdr:rowOff>
    </xdr:from>
    <xdr:to>
      <xdr:col>20</xdr:col>
      <xdr:colOff>0</xdr:colOff>
      <xdr:row>88</xdr:row>
      <xdr:rowOff>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92</xdr:row>
      <xdr:rowOff>0</xdr:rowOff>
    </xdr:from>
    <xdr:to>
      <xdr:col>20</xdr:col>
      <xdr:colOff>0</xdr:colOff>
      <xdr:row>102</xdr:row>
      <xdr:rowOff>0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106</xdr:row>
      <xdr:rowOff>0</xdr:rowOff>
    </xdr:from>
    <xdr:to>
      <xdr:col>20</xdr:col>
      <xdr:colOff>0</xdr:colOff>
      <xdr:row>115</xdr:row>
      <xdr:rowOff>250030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120</xdr:row>
      <xdr:rowOff>0</xdr:rowOff>
    </xdr:from>
    <xdr:to>
      <xdr:col>20</xdr:col>
      <xdr:colOff>0</xdr:colOff>
      <xdr:row>130</xdr:row>
      <xdr:rowOff>0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16</xdr:row>
      <xdr:rowOff>2380</xdr:rowOff>
    </xdr:from>
    <xdr:to>
      <xdr:col>18</xdr:col>
      <xdr:colOff>555625</xdr:colOff>
      <xdr:row>24</xdr:row>
      <xdr:rowOff>304800</xdr:rowOff>
    </xdr:to>
    <xdr:graphicFrame macro="">
      <xdr:nvGraphicFramePr>
        <xdr:cNvPr id="62539" name="Diagramm 2">
          <a:extLst>
            <a:ext uri="{FF2B5EF4-FFF2-40B4-BE49-F238E27FC236}">
              <a16:creationId xmlns:a16="http://schemas.microsoft.com/office/drawing/2014/main" id="{00000000-0008-0000-1400-00004BF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6352</xdr:colOff>
      <xdr:row>5</xdr:row>
      <xdr:rowOff>11907</xdr:rowOff>
    </xdr:from>
    <xdr:to>
      <xdr:col>18</xdr:col>
      <xdr:colOff>539750</xdr:colOff>
      <xdr:row>14</xdr:row>
      <xdr:rowOff>266701</xdr:rowOff>
    </xdr:to>
    <xdr:graphicFrame macro="">
      <xdr:nvGraphicFramePr>
        <xdr:cNvPr id="62540" name="Diagramm 4">
          <a:extLst>
            <a:ext uri="{FF2B5EF4-FFF2-40B4-BE49-F238E27FC236}">
              <a16:creationId xmlns:a16="http://schemas.microsoft.com/office/drawing/2014/main" id="{00000000-0008-0000-1400-00004CF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24</xdr:col>
      <xdr:colOff>173491</xdr:colOff>
      <xdr:row>34</xdr:row>
      <xdr:rowOff>303211</xdr:rowOff>
    </xdr:to>
    <xdr:graphicFrame macro="">
      <xdr:nvGraphicFramePr>
        <xdr:cNvPr id="5195" name="Diagramm 2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23</xdr:col>
      <xdr:colOff>544778</xdr:colOff>
      <xdr:row>66</xdr:row>
      <xdr:rowOff>87500</xdr:rowOff>
    </xdr:to>
    <xdr:graphicFrame macro="">
      <xdr:nvGraphicFramePr>
        <xdr:cNvPr id="5196" name="Diagramm 4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17</xdr:col>
      <xdr:colOff>619126</xdr:colOff>
      <xdr:row>15</xdr:row>
      <xdr:rowOff>38099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18</xdr:col>
      <xdr:colOff>66675</xdr:colOff>
      <xdr:row>14</xdr:row>
      <xdr:rowOff>71438</xdr:rowOff>
    </xdr:to>
    <xdr:graphicFrame macro="">
      <xdr:nvGraphicFramePr>
        <xdr:cNvPr id="94246" name="Diagramm 2">
          <a:extLst>
            <a:ext uri="{FF2B5EF4-FFF2-40B4-BE49-F238E27FC236}">
              <a16:creationId xmlns:a16="http://schemas.microsoft.com/office/drawing/2014/main" id="{00000000-0008-0000-1600-0000267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1035844</xdr:colOff>
      <xdr:row>7</xdr:row>
      <xdr:rowOff>1</xdr:rowOff>
    </xdr:from>
    <xdr:to>
      <xdr:col>18</xdr:col>
      <xdr:colOff>588168</xdr:colOff>
      <xdr:row>23</xdr:row>
      <xdr:rowOff>169069</xdr:rowOff>
    </xdr:to>
    <xdr:graphicFrame macro="">
      <xdr:nvGraphicFramePr>
        <xdr:cNvPr id="3" name="Diagramm 4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726281</xdr:colOff>
      <xdr:row>6</xdr:row>
      <xdr:rowOff>292894</xdr:rowOff>
    </xdr:from>
    <xdr:to>
      <xdr:col>26</xdr:col>
      <xdr:colOff>583406</xdr:colOff>
      <xdr:row>23</xdr:row>
      <xdr:rowOff>166687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18</xdr:col>
      <xdr:colOff>433388</xdr:colOff>
      <xdr:row>17</xdr:row>
      <xdr:rowOff>138749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7</xdr:row>
      <xdr:rowOff>0</xdr:rowOff>
    </xdr:from>
    <xdr:to>
      <xdr:col>27</xdr:col>
      <xdr:colOff>352086</xdr:colOff>
      <xdr:row>17</xdr:row>
      <xdr:rowOff>138749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1035843</xdr:colOff>
      <xdr:row>19</xdr:row>
      <xdr:rowOff>11907</xdr:rowOff>
    </xdr:from>
    <xdr:to>
      <xdr:col>18</xdr:col>
      <xdr:colOff>412750</xdr:colOff>
      <xdr:row>29</xdr:row>
      <xdr:rowOff>149082</xdr:rowOff>
    </xdr:to>
    <xdr:graphicFrame macro="">
      <xdr:nvGraphicFramePr>
        <xdr:cNvPr id="4" name="Diagramm 4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27</xdr:col>
      <xdr:colOff>345281</xdr:colOff>
      <xdr:row>29</xdr:row>
      <xdr:rowOff>137176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11906</xdr:colOff>
      <xdr:row>31</xdr:row>
      <xdr:rowOff>11908</xdr:rowOff>
    </xdr:from>
    <xdr:to>
      <xdr:col>18</xdr:col>
      <xdr:colOff>428626</xdr:colOff>
      <xdr:row>41</xdr:row>
      <xdr:rowOff>149083</xdr:rowOff>
    </xdr:to>
    <xdr:graphicFrame macro="">
      <xdr:nvGraphicFramePr>
        <xdr:cNvPr id="6" name="Diagramm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27</xdr:col>
      <xdr:colOff>432592</xdr:colOff>
      <xdr:row>41</xdr:row>
      <xdr:rowOff>137175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17318</xdr:colOff>
      <xdr:row>9</xdr:row>
      <xdr:rowOff>8659</xdr:rowOff>
    </xdr:from>
    <xdr:to>
      <xdr:col>19</xdr:col>
      <xdr:colOff>303067</xdr:colOff>
      <xdr:row>18</xdr:row>
      <xdr:rowOff>136899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id="{C25FD39F-E1A2-42D0-B58C-14A0D62FB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29483</xdr:colOff>
      <xdr:row>22</xdr:row>
      <xdr:rowOff>207</xdr:rowOff>
    </xdr:from>
    <xdr:to>
      <xdr:col>19</xdr:col>
      <xdr:colOff>315232</xdr:colOff>
      <xdr:row>31</xdr:row>
      <xdr:rowOff>122675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EFC46644-8988-4906-A785-1FB02D3B6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0</xdr:colOff>
      <xdr:row>35</xdr:row>
      <xdr:rowOff>0</xdr:rowOff>
    </xdr:from>
    <xdr:to>
      <xdr:col>19</xdr:col>
      <xdr:colOff>285749</xdr:colOff>
      <xdr:row>44</xdr:row>
      <xdr:rowOff>122467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E3485710-C46E-4492-A734-85DBC1585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0</xdr:colOff>
      <xdr:row>48</xdr:row>
      <xdr:rowOff>0</xdr:rowOff>
    </xdr:from>
    <xdr:to>
      <xdr:col>19</xdr:col>
      <xdr:colOff>285749</xdr:colOff>
      <xdr:row>57</xdr:row>
      <xdr:rowOff>121229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43AF494-4F40-41BD-A49F-3ADEC43B4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11</xdr:col>
      <xdr:colOff>0</xdr:colOff>
      <xdr:row>61</xdr:row>
      <xdr:rowOff>0</xdr:rowOff>
    </xdr:from>
    <xdr:to>
      <xdr:col>19</xdr:col>
      <xdr:colOff>286615</xdr:colOff>
      <xdr:row>70</xdr:row>
      <xdr:rowOff>121230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6E20BC9F-D7D2-49DE-A979-69E974FA0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11</xdr:col>
      <xdr:colOff>0</xdr:colOff>
      <xdr:row>74</xdr:row>
      <xdr:rowOff>0</xdr:rowOff>
    </xdr:from>
    <xdr:to>
      <xdr:col>19</xdr:col>
      <xdr:colOff>285749</xdr:colOff>
      <xdr:row>83</xdr:row>
      <xdr:rowOff>128240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476A38C3-BB86-48DC-88FD-8A53E03E8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11</xdr:col>
      <xdr:colOff>0</xdr:colOff>
      <xdr:row>87</xdr:row>
      <xdr:rowOff>0</xdr:rowOff>
    </xdr:from>
    <xdr:to>
      <xdr:col>19</xdr:col>
      <xdr:colOff>285749</xdr:colOff>
      <xdr:row>96</xdr:row>
      <xdr:rowOff>128240</xdr:rowOff>
    </xdr:to>
    <xdr:graphicFrame macro="">
      <xdr:nvGraphicFramePr>
        <xdr:cNvPr id="40" name="Diagramm 39">
          <a:extLst>
            <a:ext uri="{FF2B5EF4-FFF2-40B4-BE49-F238E27FC236}">
              <a16:creationId xmlns:a16="http://schemas.microsoft.com/office/drawing/2014/main" id="{6AEF1782-EE84-469D-8B57-A865BF342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11</xdr:col>
      <xdr:colOff>0</xdr:colOff>
      <xdr:row>100</xdr:row>
      <xdr:rowOff>0</xdr:rowOff>
    </xdr:from>
    <xdr:to>
      <xdr:col>19</xdr:col>
      <xdr:colOff>285749</xdr:colOff>
      <xdr:row>109</xdr:row>
      <xdr:rowOff>128240</xdr:rowOff>
    </xdr:to>
    <xdr:graphicFrame macro="">
      <xdr:nvGraphicFramePr>
        <xdr:cNvPr id="41" name="Diagramm 40">
          <a:extLst>
            <a:ext uri="{FF2B5EF4-FFF2-40B4-BE49-F238E27FC236}">
              <a16:creationId xmlns:a16="http://schemas.microsoft.com/office/drawing/2014/main" id="{8A49B819-45AA-43DC-8114-DB828B3F3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11</xdr:col>
      <xdr:colOff>95250</xdr:colOff>
      <xdr:row>112</xdr:row>
      <xdr:rowOff>95250</xdr:rowOff>
    </xdr:from>
    <xdr:to>
      <xdr:col>19</xdr:col>
      <xdr:colOff>380999</xdr:colOff>
      <xdr:row>121</xdr:row>
      <xdr:rowOff>217718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8E26F7CE-EC32-40E8-8B5B-7FEFD5569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932</xdr:colOff>
      <xdr:row>4</xdr:row>
      <xdr:rowOff>35717</xdr:rowOff>
    </xdr:from>
    <xdr:to>
      <xdr:col>21</xdr:col>
      <xdr:colOff>201705</xdr:colOff>
      <xdr:row>21</xdr:row>
      <xdr:rowOff>79375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11</xdr:col>
      <xdr:colOff>66675</xdr:colOff>
      <xdr:row>17</xdr:row>
      <xdr:rowOff>0</xdr:rowOff>
    </xdr:to>
    <xdr:graphicFrame macro="">
      <xdr:nvGraphicFramePr>
        <xdr:cNvPr id="106534" name="Diagramm 2">
          <a:extLst>
            <a:ext uri="{FF2B5EF4-FFF2-40B4-BE49-F238E27FC236}">
              <a16:creationId xmlns:a16="http://schemas.microsoft.com/office/drawing/2014/main" id="{00000000-0008-0000-1B00-000026A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0</xdr:rowOff>
    </xdr:from>
    <xdr:to>
      <xdr:col>8</xdr:col>
      <xdr:colOff>443707</xdr:colOff>
      <xdr:row>15</xdr:row>
      <xdr:rowOff>107157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685006</xdr:colOff>
      <xdr:row>6</xdr:row>
      <xdr:rowOff>285750</xdr:rowOff>
    </xdr:from>
    <xdr:to>
      <xdr:col>21</xdr:col>
      <xdr:colOff>428625</xdr:colOff>
      <xdr:row>33</xdr:row>
      <xdr:rowOff>111125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336776</xdr:colOff>
      <xdr:row>10</xdr:row>
      <xdr:rowOff>0</xdr:rowOff>
    </xdr:from>
    <xdr:to>
      <xdr:col>17</xdr:col>
      <xdr:colOff>444776</xdr:colOff>
      <xdr:row>23</xdr:row>
      <xdr:rowOff>145058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18</xdr:col>
      <xdr:colOff>336776</xdr:colOff>
      <xdr:row>10</xdr:row>
      <xdr:rowOff>0</xdr:rowOff>
    </xdr:from>
    <xdr:to>
      <xdr:col>24</xdr:col>
      <xdr:colOff>444776</xdr:colOff>
      <xdr:row>23</xdr:row>
      <xdr:rowOff>145058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345879</xdr:colOff>
      <xdr:row>34</xdr:row>
      <xdr:rowOff>4402</xdr:rowOff>
    </xdr:from>
    <xdr:to>
      <xdr:col>17</xdr:col>
      <xdr:colOff>453879</xdr:colOff>
      <xdr:row>48</xdr:row>
      <xdr:rowOff>97834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18</xdr:col>
      <xdr:colOff>336776</xdr:colOff>
      <xdr:row>34</xdr:row>
      <xdr:rowOff>0</xdr:rowOff>
    </xdr:from>
    <xdr:to>
      <xdr:col>24</xdr:col>
      <xdr:colOff>444776</xdr:colOff>
      <xdr:row>48</xdr:row>
      <xdr:rowOff>188282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11</xdr:col>
      <xdr:colOff>313063</xdr:colOff>
      <xdr:row>58</xdr:row>
      <xdr:rowOff>10025</xdr:rowOff>
    </xdr:from>
    <xdr:to>
      <xdr:col>17</xdr:col>
      <xdr:colOff>415460</xdr:colOff>
      <xdr:row>72</xdr:row>
      <xdr:rowOff>153483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336776</xdr:colOff>
      <xdr:row>58</xdr:row>
      <xdr:rowOff>0</xdr:rowOff>
    </xdr:from>
    <xdr:to>
      <xdr:col>24</xdr:col>
      <xdr:colOff>444776</xdr:colOff>
      <xdr:row>72</xdr:row>
      <xdr:rowOff>142535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11</xdr:col>
      <xdr:colOff>336776</xdr:colOff>
      <xdr:row>84</xdr:row>
      <xdr:rowOff>0</xdr:rowOff>
    </xdr:from>
    <xdr:to>
      <xdr:col>17</xdr:col>
      <xdr:colOff>336776</xdr:colOff>
      <xdr:row>98</xdr:row>
      <xdr:rowOff>52387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18</xdr:col>
      <xdr:colOff>336776</xdr:colOff>
      <xdr:row>84</xdr:row>
      <xdr:rowOff>0</xdr:rowOff>
    </xdr:from>
    <xdr:to>
      <xdr:col>24</xdr:col>
      <xdr:colOff>336776</xdr:colOff>
      <xdr:row>98</xdr:row>
      <xdr:rowOff>52387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11</xdr:col>
      <xdr:colOff>336776</xdr:colOff>
      <xdr:row>111</xdr:row>
      <xdr:rowOff>0</xdr:rowOff>
    </xdr:from>
    <xdr:to>
      <xdr:col>17</xdr:col>
      <xdr:colOff>439173</xdr:colOff>
      <xdr:row>125</xdr:row>
      <xdr:rowOff>188282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18</xdr:col>
      <xdr:colOff>336776</xdr:colOff>
      <xdr:row>111</xdr:row>
      <xdr:rowOff>0</xdr:rowOff>
    </xdr:from>
    <xdr:to>
      <xdr:col>24</xdr:col>
      <xdr:colOff>444776</xdr:colOff>
      <xdr:row>125</xdr:row>
      <xdr:rowOff>188282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11</xdr:col>
      <xdr:colOff>336776</xdr:colOff>
      <xdr:row>137</xdr:row>
      <xdr:rowOff>0</xdr:rowOff>
    </xdr:from>
    <xdr:to>
      <xdr:col>17</xdr:col>
      <xdr:colOff>439173</xdr:colOff>
      <xdr:row>148</xdr:row>
      <xdr:rowOff>63816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18</xdr:col>
      <xdr:colOff>336776</xdr:colOff>
      <xdr:row>137</xdr:row>
      <xdr:rowOff>0</xdr:rowOff>
    </xdr:from>
    <xdr:to>
      <xdr:col>24</xdr:col>
      <xdr:colOff>439173</xdr:colOff>
      <xdr:row>148</xdr:row>
      <xdr:rowOff>70700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11</xdr:col>
      <xdr:colOff>351483</xdr:colOff>
      <xdr:row>163</xdr:row>
      <xdr:rowOff>640</xdr:rowOff>
    </xdr:from>
    <xdr:to>
      <xdr:col>17</xdr:col>
      <xdr:colOff>453880</xdr:colOff>
      <xdr:row>174</xdr:row>
      <xdr:rowOff>57733</xdr:rowOff>
    </xdr:to>
    <xdr:graphicFrame macro="">
      <xdr:nvGraphicFramePr>
        <xdr:cNvPr id="33" name="Diagramm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18</xdr:col>
      <xdr:colOff>336776</xdr:colOff>
      <xdr:row>163</xdr:row>
      <xdr:rowOff>0</xdr:rowOff>
    </xdr:from>
    <xdr:to>
      <xdr:col>24</xdr:col>
      <xdr:colOff>439173</xdr:colOff>
      <xdr:row>174</xdr:row>
      <xdr:rowOff>48848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11</xdr:col>
      <xdr:colOff>336776</xdr:colOff>
      <xdr:row>190</xdr:row>
      <xdr:rowOff>0</xdr:rowOff>
    </xdr:from>
    <xdr:to>
      <xdr:col>17</xdr:col>
      <xdr:colOff>439173</xdr:colOff>
      <xdr:row>201</xdr:row>
      <xdr:rowOff>66618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18</xdr:col>
      <xdr:colOff>234379</xdr:colOff>
      <xdr:row>190</xdr:row>
      <xdr:rowOff>0</xdr:rowOff>
    </xdr:from>
    <xdr:to>
      <xdr:col>24</xdr:col>
      <xdr:colOff>336776</xdr:colOff>
      <xdr:row>201</xdr:row>
      <xdr:rowOff>67899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11</xdr:col>
      <xdr:colOff>336776</xdr:colOff>
      <xdr:row>215</xdr:row>
      <xdr:rowOff>0</xdr:rowOff>
    </xdr:from>
    <xdr:to>
      <xdr:col>17</xdr:col>
      <xdr:colOff>439173</xdr:colOff>
      <xdr:row>226</xdr:row>
      <xdr:rowOff>54291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18</xdr:col>
      <xdr:colOff>336776</xdr:colOff>
      <xdr:row>215</xdr:row>
      <xdr:rowOff>0</xdr:rowOff>
    </xdr:from>
    <xdr:to>
      <xdr:col>24</xdr:col>
      <xdr:colOff>439173</xdr:colOff>
      <xdr:row>226</xdr:row>
      <xdr:rowOff>44766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0</xdr:rowOff>
    </xdr:from>
    <xdr:to>
      <xdr:col>24</xdr:col>
      <xdr:colOff>365692</xdr:colOff>
      <xdr:row>45</xdr:row>
      <xdr:rowOff>67922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166686</xdr:rowOff>
    </xdr:from>
    <xdr:to>
      <xdr:col>20</xdr:col>
      <xdr:colOff>11906</xdr:colOff>
      <xdr:row>22</xdr:row>
      <xdr:rowOff>0</xdr:rowOff>
    </xdr:to>
    <xdr:graphicFrame macro="">
      <xdr:nvGraphicFramePr>
        <xdr:cNvPr id="10" name="Diagramm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24</xdr:row>
      <xdr:rowOff>0</xdr:rowOff>
    </xdr:from>
    <xdr:to>
      <xdr:col>19</xdr:col>
      <xdr:colOff>738187</xdr:colOff>
      <xdr:row>37</xdr:row>
      <xdr:rowOff>11906</xdr:rowOff>
    </xdr:to>
    <xdr:graphicFrame macro="">
      <xdr:nvGraphicFramePr>
        <xdr:cNvPr id="14" name="Diagramm 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20</xdr:col>
      <xdr:colOff>11906</xdr:colOff>
      <xdr:row>52</xdr:row>
      <xdr:rowOff>23812</xdr:rowOff>
    </xdr:to>
    <xdr:graphicFrame macro="">
      <xdr:nvGraphicFramePr>
        <xdr:cNvPr id="15" name="Diagramm 3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54</xdr:row>
      <xdr:rowOff>0</xdr:rowOff>
    </xdr:from>
    <xdr:to>
      <xdr:col>20</xdr:col>
      <xdr:colOff>-1</xdr:colOff>
      <xdr:row>67</xdr:row>
      <xdr:rowOff>0</xdr:rowOff>
    </xdr:to>
    <xdr:graphicFrame macro="">
      <xdr:nvGraphicFramePr>
        <xdr:cNvPr id="16" name="Diagramm 3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129</xdr:row>
      <xdr:rowOff>0</xdr:rowOff>
    </xdr:from>
    <xdr:to>
      <xdr:col>19</xdr:col>
      <xdr:colOff>416719</xdr:colOff>
      <xdr:row>137</xdr:row>
      <xdr:rowOff>214313</xdr:rowOff>
    </xdr:to>
    <xdr:graphicFrame macro="">
      <xdr:nvGraphicFramePr>
        <xdr:cNvPr id="17" name="Diagramm 3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141</xdr:row>
      <xdr:rowOff>0</xdr:rowOff>
    </xdr:from>
    <xdr:to>
      <xdr:col>19</xdr:col>
      <xdr:colOff>416719</xdr:colOff>
      <xdr:row>152</xdr:row>
      <xdr:rowOff>214313</xdr:rowOff>
    </xdr:to>
    <xdr:graphicFrame macro="">
      <xdr:nvGraphicFramePr>
        <xdr:cNvPr id="18" name="Diagramm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69</xdr:row>
      <xdr:rowOff>0</xdr:rowOff>
    </xdr:from>
    <xdr:to>
      <xdr:col>20</xdr:col>
      <xdr:colOff>-1</xdr:colOff>
      <xdr:row>81</xdr:row>
      <xdr:rowOff>297656</xdr:rowOff>
    </xdr:to>
    <xdr:graphicFrame macro="">
      <xdr:nvGraphicFramePr>
        <xdr:cNvPr id="19" name="Diagramm 3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84</xdr:row>
      <xdr:rowOff>0</xdr:rowOff>
    </xdr:from>
    <xdr:to>
      <xdr:col>20</xdr:col>
      <xdr:colOff>-1</xdr:colOff>
      <xdr:row>96</xdr:row>
      <xdr:rowOff>297656</xdr:rowOff>
    </xdr:to>
    <xdr:graphicFrame macro="">
      <xdr:nvGraphicFramePr>
        <xdr:cNvPr id="21" name="Diagramm 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99</xdr:row>
      <xdr:rowOff>0</xdr:rowOff>
    </xdr:from>
    <xdr:to>
      <xdr:col>20</xdr:col>
      <xdr:colOff>-1</xdr:colOff>
      <xdr:row>111</xdr:row>
      <xdr:rowOff>297656</xdr:rowOff>
    </xdr:to>
    <xdr:graphicFrame macro="">
      <xdr:nvGraphicFramePr>
        <xdr:cNvPr id="23" name="Diagramm 3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114</xdr:row>
      <xdr:rowOff>0</xdr:rowOff>
    </xdr:from>
    <xdr:to>
      <xdr:col>20</xdr:col>
      <xdr:colOff>-1</xdr:colOff>
      <xdr:row>126</xdr:row>
      <xdr:rowOff>297656</xdr:rowOff>
    </xdr:to>
    <xdr:graphicFrame macro="">
      <xdr:nvGraphicFramePr>
        <xdr:cNvPr id="24" name="Diagramm 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0</xdr:colOff>
      <xdr:row>10</xdr:row>
      <xdr:rowOff>0</xdr:rowOff>
    </xdr:from>
    <xdr:to>
      <xdr:col>25</xdr:col>
      <xdr:colOff>342000</xdr:colOff>
      <xdr:row>23</xdr:row>
      <xdr:rowOff>198215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0</xdr:colOff>
      <xdr:row>26</xdr:row>
      <xdr:rowOff>0</xdr:rowOff>
    </xdr:from>
    <xdr:to>
      <xdr:col>25</xdr:col>
      <xdr:colOff>342000</xdr:colOff>
      <xdr:row>39</xdr:row>
      <xdr:rowOff>198214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16</xdr:col>
      <xdr:colOff>0</xdr:colOff>
      <xdr:row>42</xdr:row>
      <xdr:rowOff>0</xdr:rowOff>
    </xdr:from>
    <xdr:to>
      <xdr:col>25</xdr:col>
      <xdr:colOff>342000</xdr:colOff>
      <xdr:row>55</xdr:row>
      <xdr:rowOff>171000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16</xdr:col>
      <xdr:colOff>0</xdr:colOff>
      <xdr:row>56</xdr:row>
      <xdr:rowOff>0</xdr:rowOff>
    </xdr:from>
    <xdr:to>
      <xdr:col>25</xdr:col>
      <xdr:colOff>342000</xdr:colOff>
      <xdr:row>69</xdr:row>
      <xdr:rowOff>207286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16</xdr:col>
      <xdr:colOff>0</xdr:colOff>
      <xdr:row>71</xdr:row>
      <xdr:rowOff>72117</xdr:rowOff>
    </xdr:from>
    <xdr:to>
      <xdr:col>25</xdr:col>
      <xdr:colOff>342000</xdr:colOff>
      <xdr:row>84</xdr:row>
      <xdr:rowOff>233592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16</xdr:col>
      <xdr:colOff>0</xdr:colOff>
      <xdr:row>86</xdr:row>
      <xdr:rowOff>81643</xdr:rowOff>
    </xdr:from>
    <xdr:to>
      <xdr:col>25</xdr:col>
      <xdr:colOff>342000</xdr:colOff>
      <xdr:row>100</xdr:row>
      <xdr:rowOff>34929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16</xdr:col>
      <xdr:colOff>0</xdr:colOff>
      <xdr:row>101</xdr:row>
      <xdr:rowOff>108857</xdr:rowOff>
    </xdr:from>
    <xdr:to>
      <xdr:col>25</xdr:col>
      <xdr:colOff>342000</xdr:colOff>
      <xdr:row>115</xdr:row>
      <xdr:rowOff>62143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16</xdr:col>
      <xdr:colOff>0</xdr:colOff>
      <xdr:row>116</xdr:row>
      <xdr:rowOff>136071</xdr:rowOff>
    </xdr:from>
    <xdr:to>
      <xdr:col>25</xdr:col>
      <xdr:colOff>342000</xdr:colOff>
      <xdr:row>130</xdr:row>
      <xdr:rowOff>89357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16</xdr:col>
      <xdr:colOff>0</xdr:colOff>
      <xdr:row>150</xdr:row>
      <xdr:rowOff>0</xdr:rowOff>
    </xdr:from>
    <xdr:to>
      <xdr:col>25</xdr:col>
      <xdr:colOff>342000</xdr:colOff>
      <xdr:row>163</xdr:row>
      <xdr:rowOff>171000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15</xdr:col>
      <xdr:colOff>476247</xdr:colOff>
      <xdr:row>133</xdr:row>
      <xdr:rowOff>163286</xdr:rowOff>
    </xdr:from>
    <xdr:to>
      <xdr:col>25</xdr:col>
      <xdr:colOff>314783</xdr:colOff>
      <xdr:row>147</xdr:row>
      <xdr:rowOff>89358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</xdr:row>
      <xdr:rowOff>0</xdr:rowOff>
    </xdr:from>
    <xdr:to>
      <xdr:col>24</xdr:col>
      <xdr:colOff>437250</xdr:colOff>
      <xdr:row>21</xdr:row>
      <xdr:rowOff>129656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24</xdr:col>
      <xdr:colOff>437250</xdr:colOff>
      <xdr:row>34</xdr:row>
      <xdr:rowOff>129656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24</xdr:col>
      <xdr:colOff>437250</xdr:colOff>
      <xdr:row>46</xdr:row>
      <xdr:rowOff>129656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24</xdr:col>
      <xdr:colOff>437250</xdr:colOff>
      <xdr:row>59</xdr:row>
      <xdr:rowOff>129656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60</xdr:row>
      <xdr:rowOff>124344</xdr:rowOff>
    </xdr:from>
    <xdr:to>
      <xdr:col>24</xdr:col>
      <xdr:colOff>437250</xdr:colOff>
      <xdr:row>72</xdr:row>
      <xdr:rowOff>0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72</xdr:row>
      <xdr:rowOff>0</xdr:rowOff>
    </xdr:from>
    <xdr:to>
      <xdr:col>24</xdr:col>
      <xdr:colOff>437250</xdr:colOff>
      <xdr:row>83</xdr:row>
      <xdr:rowOff>31750</xdr:rowOff>
    </xdr:to>
    <xdr:graphicFrame macro="">
      <xdr:nvGraphicFramePr>
        <xdr:cNvPr id="33" name="Diagramm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85</xdr:row>
      <xdr:rowOff>95250</xdr:rowOff>
    </xdr:from>
    <xdr:to>
      <xdr:col>24</xdr:col>
      <xdr:colOff>437250</xdr:colOff>
      <xdr:row>96</xdr:row>
      <xdr:rowOff>129656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11906</xdr:colOff>
      <xdr:row>97</xdr:row>
      <xdr:rowOff>0</xdr:rowOff>
    </xdr:from>
    <xdr:to>
      <xdr:col>24</xdr:col>
      <xdr:colOff>449156</xdr:colOff>
      <xdr:row>108</xdr:row>
      <xdr:rowOff>129656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110</xdr:row>
      <xdr:rowOff>0</xdr:rowOff>
    </xdr:from>
    <xdr:to>
      <xdr:col>24</xdr:col>
      <xdr:colOff>437250</xdr:colOff>
      <xdr:row>120</xdr:row>
      <xdr:rowOff>129656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11906</xdr:colOff>
      <xdr:row>120</xdr:row>
      <xdr:rowOff>250030</xdr:rowOff>
    </xdr:from>
    <xdr:to>
      <xdr:col>24</xdr:col>
      <xdr:colOff>449156</xdr:colOff>
      <xdr:row>132</xdr:row>
      <xdr:rowOff>129655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9</xdr:row>
      <xdr:rowOff>1</xdr:rowOff>
    </xdr:from>
    <xdr:to>
      <xdr:col>21</xdr:col>
      <xdr:colOff>76500</xdr:colOff>
      <xdr:row>22</xdr:row>
      <xdr:rowOff>157126</xdr:rowOff>
    </xdr:to>
    <xdr:graphicFrame macro="">
      <xdr:nvGraphicFramePr>
        <xdr:cNvPr id="2" name="Diagramm 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0</xdr:colOff>
      <xdr:row>24</xdr:row>
      <xdr:rowOff>33375</xdr:rowOff>
    </xdr:from>
    <xdr:to>
      <xdr:col>21</xdr:col>
      <xdr:colOff>76500</xdr:colOff>
      <xdr:row>38</xdr:row>
      <xdr:rowOff>0</xdr:rowOff>
    </xdr:to>
    <xdr:graphicFrame macro="">
      <xdr:nvGraphicFramePr>
        <xdr:cNvPr id="3" name="Diagramm 3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0</xdr:colOff>
      <xdr:row>40</xdr:row>
      <xdr:rowOff>0</xdr:rowOff>
    </xdr:from>
    <xdr:to>
      <xdr:col>21</xdr:col>
      <xdr:colOff>76500</xdr:colOff>
      <xdr:row>53</xdr:row>
      <xdr:rowOff>204750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0</xdr:colOff>
      <xdr:row>59</xdr:row>
      <xdr:rowOff>0</xdr:rowOff>
    </xdr:from>
    <xdr:to>
      <xdr:col>21</xdr:col>
      <xdr:colOff>76500</xdr:colOff>
      <xdr:row>73</xdr:row>
      <xdr:rowOff>14250</xdr:rowOff>
    </xdr:to>
    <xdr:graphicFrame macro="">
      <xdr:nvGraphicFramePr>
        <xdr:cNvPr id="5" name="Diagramm 3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15</xdr:col>
      <xdr:colOff>0</xdr:colOff>
      <xdr:row>79</xdr:row>
      <xdr:rowOff>1625</xdr:rowOff>
    </xdr:from>
    <xdr:to>
      <xdr:col>21</xdr:col>
      <xdr:colOff>76500</xdr:colOff>
      <xdr:row>93</xdr:row>
      <xdr:rowOff>0</xdr:rowOff>
    </xdr:to>
    <xdr:graphicFrame macro="">
      <xdr:nvGraphicFramePr>
        <xdr:cNvPr id="6" name="Diagramm 3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Benutzerdefiniert 3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00B050"/>
      </a:accent1>
      <a:accent2>
        <a:srgbClr val="F79646"/>
      </a:accent2>
      <a:accent3>
        <a:srgbClr val="FFC000"/>
      </a:accent3>
      <a:accent4>
        <a:srgbClr val="FFFF00"/>
      </a:accent4>
      <a:accent5>
        <a:srgbClr val="42B051"/>
      </a:accent5>
      <a:accent6>
        <a:srgbClr val="96D141"/>
      </a:accent6>
      <a:hlink>
        <a:srgbClr val="7F7F7F"/>
      </a:hlink>
      <a:folHlink>
        <a:srgbClr val="7F7F7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F40"/>
  <sheetViews>
    <sheetView showGridLines="0" tabSelected="1" zoomScale="80" zoomScaleNormal="80" workbookViewId="0">
      <selection activeCell="E46" sqref="E46"/>
    </sheetView>
  </sheetViews>
  <sheetFormatPr baseColWidth="10" defaultColWidth="11.42578125" defaultRowHeight="14.25" x14ac:dyDescent="0.2"/>
  <cols>
    <col min="1" max="1" width="2.28515625" style="39" customWidth="1"/>
    <col min="2" max="12" width="11.42578125" style="39"/>
    <col min="13" max="13" width="15.5703125" style="39" customWidth="1"/>
    <col min="14" max="16384" width="11.42578125" style="39"/>
  </cols>
  <sheetData>
    <row r="2" spans="1:6" ht="15" x14ac:dyDescent="0.25">
      <c r="A2"/>
      <c r="B2"/>
      <c r="C2"/>
      <c r="F2" s="56"/>
    </row>
    <row r="3" spans="1:6" ht="15" x14ac:dyDescent="0.25">
      <c r="A3"/>
      <c r="B3"/>
      <c r="C3"/>
    </row>
    <row r="10" spans="1:6" x14ac:dyDescent="0.2">
      <c r="B10" s="49"/>
    </row>
    <row r="11" spans="1:6" x14ac:dyDescent="0.2">
      <c r="B11" s="49"/>
    </row>
    <row r="12" spans="1:6" x14ac:dyDescent="0.2">
      <c r="B12" s="49"/>
    </row>
    <row r="14" spans="1:6" ht="23.25" x14ac:dyDescent="0.35">
      <c r="B14" s="57" t="s">
        <v>137</v>
      </c>
    </row>
    <row r="15" spans="1:6" ht="8.25" customHeight="1" x14ac:dyDescent="0.25">
      <c r="B15" s="50"/>
    </row>
    <row r="16" spans="1:6" ht="18" x14ac:dyDescent="0.25">
      <c r="B16" s="38" t="s">
        <v>157</v>
      </c>
    </row>
    <row r="17" spans="2:2" ht="18" x14ac:dyDescent="0.25">
      <c r="B17" s="38" t="s">
        <v>156</v>
      </c>
    </row>
    <row r="22" spans="2:2" ht="15" x14ac:dyDescent="0.25">
      <c r="B22" s="50" t="s">
        <v>138</v>
      </c>
    </row>
    <row r="23" spans="2:2" x14ac:dyDescent="0.2">
      <c r="B23" s="126" t="s">
        <v>139</v>
      </c>
    </row>
    <row r="24" spans="2:2" x14ac:dyDescent="0.2">
      <c r="B24" s="361" t="s">
        <v>316</v>
      </c>
    </row>
    <row r="25" spans="2:2" x14ac:dyDescent="0.2">
      <c r="B25" s="126" t="s">
        <v>140</v>
      </c>
    </row>
    <row r="26" spans="2:2" x14ac:dyDescent="0.2">
      <c r="B26" s="126" t="s">
        <v>141</v>
      </c>
    </row>
    <row r="27" spans="2:2" x14ac:dyDescent="0.2">
      <c r="B27" s="126"/>
    </row>
    <row r="28" spans="2:2" x14ac:dyDescent="0.2">
      <c r="B28" s="125"/>
    </row>
    <row r="29" spans="2:2" ht="15" x14ac:dyDescent="0.25">
      <c r="B29" s="50" t="s">
        <v>0</v>
      </c>
    </row>
    <row r="30" spans="2:2" x14ac:dyDescent="0.2">
      <c r="B30" s="361" t="s">
        <v>317</v>
      </c>
    </row>
    <row r="31" spans="2:2" x14ac:dyDescent="0.2">
      <c r="B31" s="49"/>
    </row>
    <row r="32" spans="2:2" x14ac:dyDescent="0.2">
      <c r="B32" s="49"/>
    </row>
    <row r="33" spans="2:2" x14ac:dyDescent="0.2">
      <c r="B33" s="124"/>
    </row>
    <row r="34" spans="2:2" x14ac:dyDescent="0.2">
      <c r="B34" s="49"/>
    </row>
    <row r="35" spans="2:2" x14ac:dyDescent="0.2">
      <c r="B35" s="232" t="s">
        <v>469</v>
      </c>
    </row>
    <row r="36" spans="2:2" ht="15" x14ac:dyDescent="0.25">
      <c r="B36" s="59"/>
    </row>
    <row r="37" spans="2:2" x14ac:dyDescent="0.2">
      <c r="B37" s="362"/>
    </row>
    <row r="39" spans="2:2" ht="15" x14ac:dyDescent="0.25">
      <c r="B39" s="59"/>
    </row>
    <row r="40" spans="2:2" ht="15" x14ac:dyDescent="0.25">
      <c r="B40" s="56"/>
    </row>
  </sheetData>
  <customSheetViews>
    <customSheetView guid="{44F1111D-E141-4521-B561-50BB9B217F94}" scale="80" showGridLines="0" fitToPage="1">
      <selection activeCell="F33" sqref="F33"/>
      <pageMargins left="0.70866141732283472" right="0.70866141732283472" top="0.78740157480314965" bottom="0.78740157480314965" header="0.31496062992125984" footer="0.31496062992125984"/>
      <pageSetup paperSize="9" scale="60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128"/>
  <sheetViews>
    <sheetView topLeftCell="A13" zoomScale="50" zoomScaleNormal="50" zoomScaleSheetLayoutView="30" workbookViewId="0">
      <selection activeCell="O37" sqref="O37"/>
    </sheetView>
  </sheetViews>
  <sheetFormatPr baseColWidth="10" defaultColWidth="12.7109375" defaultRowHeight="20.100000000000001" customHeight="1" x14ac:dyDescent="0.2"/>
  <cols>
    <col min="1" max="1" width="33.5703125" style="3" customWidth="1"/>
    <col min="2" max="14" width="10" style="3" customWidth="1"/>
    <col min="15" max="16384" width="12.7109375" style="3"/>
  </cols>
  <sheetData>
    <row r="1" spans="1:34" s="17" customFormat="1" ht="20.100000000000001" customHeight="1" x14ac:dyDescent="0.25">
      <c r="A1" s="16" t="s">
        <v>433</v>
      </c>
    </row>
    <row r="2" spans="1:34" ht="20.100000000000001" customHeight="1" x14ac:dyDescent="0.2">
      <c r="B2" s="8"/>
      <c r="C2" s="8"/>
      <c r="D2" s="8"/>
    </row>
    <row r="3" spans="1:34" ht="20.100000000000001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Q3" s="19" t="s">
        <v>11</v>
      </c>
      <c r="R3" s="19"/>
      <c r="S3" s="19"/>
      <c r="T3" s="17"/>
      <c r="U3" s="17"/>
      <c r="V3" s="17"/>
      <c r="W3" s="17"/>
      <c r="X3" s="19"/>
      <c r="Y3" s="19"/>
    </row>
    <row r="4" spans="1:34" ht="20.100000000000001" customHeight="1" x14ac:dyDescent="0.2">
      <c r="A4" s="5"/>
      <c r="B4" s="8"/>
      <c r="C4" s="8"/>
      <c r="D4" s="8"/>
      <c r="Q4" s="5"/>
    </row>
    <row r="5" spans="1:34" ht="20.100000000000001" customHeight="1" x14ac:dyDescent="0.2">
      <c r="A5" s="24" t="s">
        <v>10</v>
      </c>
      <c r="B5" s="8"/>
      <c r="C5" s="8"/>
      <c r="D5" s="8"/>
    </row>
    <row r="6" spans="1:34" ht="20.100000000000001" customHeight="1" x14ac:dyDescent="0.2">
      <c r="A6" s="5"/>
      <c r="B6" s="8"/>
      <c r="C6" s="8"/>
      <c r="D6" s="8"/>
      <c r="Q6" s="5"/>
    </row>
    <row r="7" spans="1:34" ht="20.100000000000001" customHeight="1" x14ac:dyDescent="0.2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Q7" s="51"/>
    </row>
    <row r="8" spans="1:34" s="84" customFormat="1" ht="20.100000000000001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5"/>
      <c r="R8" s="8"/>
      <c r="S8" s="3"/>
      <c r="T8" s="3"/>
      <c r="U8" s="3"/>
      <c r="V8" s="3"/>
      <c r="W8" s="3"/>
      <c r="X8" s="3"/>
      <c r="Y8" s="3"/>
      <c r="Z8" s="5"/>
      <c r="AA8" s="3"/>
      <c r="AB8" s="3"/>
      <c r="AC8" s="3"/>
      <c r="AD8" s="3"/>
      <c r="AE8" s="3"/>
      <c r="AF8" s="3"/>
      <c r="AG8" s="3"/>
      <c r="AH8" s="3"/>
    </row>
    <row r="9" spans="1:34" ht="20.100000000000001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Z9" s="5"/>
    </row>
    <row r="10" spans="1:34" ht="20.100000000000001" customHeight="1" x14ac:dyDescent="0.2">
      <c r="B10" s="8"/>
      <c r="C10" s="8"/>
      <c r="D10" s="8"/>
    </row>
    <row r="11" spans="1:34" ht="20.100000000000001" customHeight="1" x14ac:dyDescent="0.25">
      <c r="A11" s="4" t="s">
        <v>208</v>
      </c>
      <c r="B11" s="103"/>
      <c r="C11" s="103"/>
      <c r="D11" s="103"/>
      <c r="E11" s="103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34" ht="20.100000000000001" customHeight="1" x14ac:dyDescent="0.2">
      <c r="A12" s="101"/>
      <c r="B12" s="103"/>
      <c r="C12" s="103"/>
      <c r="D12" s="103"/>
      <c r="E12" s="103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34" s="13" customFormat="1" ht="39" customHeight="1" x14ac:dyDescent="0.25">
      <c r="A13" s="114" t="s">
        <v>39</v>
      </c>
      <c r="B13" s="352" t="s">
        <v>370</v>
      </c>
      <c r="C13" s="352" t="s">
        <v>372</v>
      </c>
      <c r="D13" s="352" t="s">
        <v>373</v>
      </c>
      <c r="E13" s="352" t="s">
        <v>451</v>
      </c>
      <c r="F13" s="352" t="s">
        <v>383</v>
      </c>
      <c r="G13" s="352" t="s">
        <v>405</v>
      </c>
      <c r="H13" s="352" t="s">
        <v>406</v>
      </c>
      <c r="I13" s="353" t="s">
        <v>407</v>
      </c>
      <c r="J13" s="353" t="s">
        <v>408</v>
      </c>
      <c r="K13" s="352" t="s">
        <v>394</v>
      </c>
      <c r="L13" s="352" t="s">
        <v>381</v>
      </c>
      <c r="M13" s="352" t="s">
        <v>379</v>
      </c>
      <c r="N13" s="295" t="s">
        <v>452</v>
      </c>
      <c r="O13" s="31"/>
    </row>
    <row r="14" spans="1:34" ht="20.100000000000001" customHeight="1" x14ac:dyDescent="0.2">
      <c r="A14" s="88" t="s">
        <v>29</v>
      </c>
      <c r="B14" s="187">
        <v>2</v>
      </c>
      <c r="C14" s="187">
        <v>2</v>
      </c>
      <c r="D14" s="187">
        <v>1</v>
      </c>
      <c r="E14" s="187">
        <v>0</v>
      </c>
      <c r="F14" s="105">
        <f>SUM(B14:E14)</f>
        <v>5</v>
      </c>
      <c r="G14" s="187">
        <v>24</v>
      </c>
      <c r="H14" s="187">
        <v>100</v>
      </c>
      <c r="I14" s="187">
        <v>2</v>
      </c>
      <c r="J14" s="187">
        <f>'HP 1 Statusgruppen'!E13</f>
        <v>0</v>
      </c>
      <c r="K14" s="235">
        <f>IF(G14=0, 0, B14/G14)</f>
        <v>8.3333333333333329E-2</v>
      </c>
      <c r="L14" s="235">
        <f t="shared" ref="L14:N18" si="0">IF(H14=0, 0, C14/H14)</f>
        <v>0.02</v>
      </c>
      <c r="M14" s="235">
        <f t="shared" si="0"/>
        <v>0.5</v>
      </c>
      <c r="N14" s="235">
        <f t="shared" si="0"/>
        <v>0</v>
      </c>
      <c r="O14" s="8"/>
    </row>
    <row r="15" spans="1:34" ht="20.100000000000001" customHeight="1" x14ac:dyDescent="0.2">
      <c r="A15" s="88" t="s">
        <v>83</v>
      </c>
      <c r="B15" s="187">
        <v>12</v>
      </c>
      <c r="C15" s="187">
        <v>6</v>
      </c>
      <c r="D15" s="187">
        <v>0</v>
      </c>
      <c r="E15" s="187">
        <v>0</v>
      </c>
      <c r="F15" s="105">
        <f>SUM(B15:E15)</f>
        <v>18</v>
      </c>
      <c r="G15" s="187">
        <v>30</v>
      </c>
      <c r="H15" s="187">
        <v>20</v>
      </c>
      <c r="I15" s="187">
        <f>'HP 1 Statusgruppen'!D16</f>
        <v>0</v>
      </c>
      <c r="J15" s="187">
        <f>'HP 1 Statusgruppen'!E16</f>
        <v>0</v>
      </c>
      <c r="K15" s="235">
        <f>IF(G15=0, 0, B15/G15)</f>
        <v>0.4</v>
      </c>
      <c r="L15" s="235">
        <f t="shared" si="0"/>
        <v>0.3</v>
      </c>
      <c r="M15" s="235">
        <f t="shared" si="0"/>
        <v>0</v>
      </c>
      <c r="N15" s="235">
        <f t="shared" si="0"/>
        <v>0</v>
      </c>
      <c r="O15" s="8"/>
    </row>
    <row r="16" spans="1:34" s="14" customFormat="1" ht="20.100000000000001" customHeight="1" x14ac:dyDescent="0.2">
      <c r="A16" s="169" t="s">
        <v>84</v>
      </c>
      <c r="B16" s="187">
        <v>40</v>
      </c>
      <c r="C16" s="187">
        <v>5</v>
      </c>
      <c r="D16" s="187">
        <v>0</v>
      </c>
      <c r="E16" s="187">
        <v>0</v>
      </c>
      <c r="F16" s="105">
        <f>SUM(B16:E16)</f>
        <v>45</v>
      </c>
      <c r="G16" s="187">
        <v>100</v>
      </c>
      <c r="H16" s="187">
        <v>50</v>
      </c>
      <c r="I16" s="187">
        <f>'HP 1 Statusgruppen'!D18</f>
        <v>0</v>
      </c>
      <c r="J16" s="187">
        <f>'HP 1 Statusgruppen'!E18</f>
        <v>0</v>
      </c>
      <c r="K16" s="235">
        <f>IF(G16=0, 0, B16/G16)</f>
        <v>0.4</v>
      </c>
      <c r="L16" s="235">
        <f t="shared" si="0"/>
        <v>0.1</v>
      </c>
      <c r="M16" s="235">
        <f t="shared" si="0"/>
        <v>0</v>
      </c>
      <c r="N16" s="235">
        <f t="shared" si="0"/>
        <v>0</v>
      </c>
      <c r="AA16" s="3"/>
    </row>
    <row r="17" spans="1:16" ht="20.100000000000001" customHeight="1" x14ac:dyDescent="0.2">
      <c r="A17" s="169" t="s">
        <v>85</v>
      </c>
      <c r="B17" s="187">
        <v>1</v>
      </c>
      <c r="C17" s="187">
        <v>4</v>
      </c>
      <c r="D17" s="187">
        <v>0</v>
      </c>
      <c r="E17" s="187">
        <v>0</v>
      </c>
      <c r="F17" s="105">
        <f>SUM(B17:E17)</f>
        <v>5</v>
      </c>
      <c r="G17" s="187">
        <v>4</v>
      </c>
      <c r="H17" s="187">
        <v>20</v>
      </c>
      <c r="I17" s="187">
        <f>'HP 1 Statusgruppen'!D19</f>
        <v>0</v>
      </c>
      <c r="J17" s="187">
        <f>'HP 1 Statusgruppen'!E19</f>
        <v>0</v>
      </c>
      <c r="K17" s="235">
        <f>IF(G17=0, 0, B17/G17)</f>
        <v>0.25</v>
      </c>
      <c r="L17" s="235">
        <f t="shared" si="0"/>
        <v>0.2</v>
      </c>
      <c r="M17" s="235">
        <f t="shared" si="0"/>
        <v>0</v>
      </c>
      <c r="N17" s="235">
        <f t="shared" si="0"/>
        <v>0</v>
      </c>
    </row>
    <row r="18" spans="1:16" ht="20.100000000000001" customHeight="1" x14ac:dyDescent="0.2">
      <c r="A18" s="15" t="s">
        <v>383</v>
      </c>
      <c r="B18" s="29">
        <f t="shared" ref="B18:G18" si="1">SUM(B14:B17)</f>
        <v>55</v>
      </c>
      <c r="C18" s="29">
        <f t="shared" si="1"/>
        <v>17</v>
      </c>
      <c r="D18" s="29">
        <f t="shared" si="1"/>
        <v>1</v>
      </c>
      <c r="E18" s="29">
        <f t="shared" si="1"/>
        <v>0</v>
      </c>
      <c r="F18" s="29">
        <f t="shared" si="1"/>
        <v>73</v>
      </c>
      <c r="G18" s="29">
        <f t="shared" si="1"/>
        <v>158</v>
      </c>
      <c r="H18" s="29">
        <f>SUM(H14:H17)</f>
        <v>190</v>
      </c>
      <c r="I18" s="29">
        <f>SUM(I14:I17)</f>
        <v>2</v>
      </c>
      <c r="J18" s="29">
        <f>SUM(J14:J17)</f>
        <v>0</v>
      </c>
      <c r="K18" s="235">
        <f>IF(G18=0, 0, B18/G18)</f>
        <v>0.34810126582278483</v>
      </c>
      <c r="L18" s="235">
        <f t="shared" si="0"/>
        <v>8.9473684210526316E-2</v>
      </c>
      <c r="M18" s="235">
        <f t="shared" si="0"/>
        <v>0.5</v>
      </c>
      <c r="N18" s="235">
        <f>IF(J18=0, 0, E18/J18)</f>
        <v>0</v>
      </c>
    </row>
    <row r="20" spans="1:16" ht="20.100000000000001" customHeight="1" x14ac:dyDescent="0.2">
      <c r="A20" s="372" t="s">
        <v>446</v>
      </c>
    </row>
    <row r="21" spans="1:16" ht="20.100000000000001" customHeight="1" x14ac:dyDescent="0.2">
      <c r="A21" s="373" t="s">
        <v>447</v>
      </c>
    </row>
    <row r="24" spans="1:16" ht="20.100000000000001" customHeight="1" x14ac:dyDescent="0.25">
      <c r="A24" s="4" t="s">
        <v>234</v>
      </c>
      <c r="B24" s="103"/>
      <c r="C24" s="103"/>
      <c r="D24" s="103"/>
      <c r="E24" s="103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6" ht="20.100000000000001" customHeight="1" x14ac:dyDescent="0.2">
      <c r="A25" s="101"/>
      <c r="B25" s="103"/>
      <c r="C25" s="103"/>
      <c r="D25" s="103"/>
      <c r="E25" s="103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6" ht="39" customHeight="1" x14ac:dyDescent="0.2">
      <c r="A26" s="114" t="s">
        <v>39</v>
      </c>
      <c r="B26" s="352" t="s">
        <v>370</v>
      </c>
      <c r="C26" s="352" t="s">
        <v>372</v>
      </c>
      <c r="D26" s="352" t="s">
        <v>373</v>
      </c>
      <c r="E26" s="352" t="s">
        <v>451</v>
      </c>
      <c r="F26" s="352" t="s">
        <v>383</v>
      </c>
      <c r="G26" s="352" t="s">
        <v>405</v>
      </c>
      <c r="H26" s="352" t="s">
        <v>406</v>
      </c>
      <c r="I26" s="353" t="s">
        <v>407</v>
      </c>
      <c r="J26" s="353" t="s">
        <v>408</v>
      </c>
      <c r="K26" s="352" t="s">
        <v>394</v>
      </c>
      <c r="L26" s="352" t="s">
        <v>381</v>
      </c>
      <c r="M26" s="352" t="s">
        <v>379</v>
      </c>
      <c r="N26" s="295" t="s">
        <v>452</v>
      </c>
    </row>
    <row r="27" spans="1:16" ht="20.100000000000001" customHeight="1" x14ac:dyDescent="0.2">
      <c r="A27" s="88" t="s">
        <v>29</v>
      </c>
      <c r="B27" s="187">
        <v>2</v>
      </c>
      <c r="C27" s="187">
        <v>2</v>
      </c>
      <c r="D27" s="187">
        <v>1</v>
      </c>
      <c r="E27" s="187">
        <v>0</v>
      </c>
      <c r="F27" s="105">
        <f>SUM(B27:E27)</f>
        <v>5</v>
      </c>
      <c r="G27" s="187">
        <v>24</v>
      </c>
      <c r="H27" s="187">
        <v>100</v>
      </c>
      <c r="I27" s="187">
        <v>2</v>
      </c>
      <c r="J27" s="187"/>
      <c r="K27" s="235">
        <f>IF(G27=0, 0, B27/G27)</f>
        <v>8.3333333333333329E-2</v>
      </c>
      <c r="L27" s="235">
        <f t="shared" ref="L27:N31" si="2">IF(H27=0, 0, C27/H27)</f>
        <v>0.02</v>
      </c>
      <c r="M27" s="235">
        <f t="shared" si="2"/>
        <v>0.5</v>
      </c>
      <c r="N27" s="235">
        <f t="shared" si="2"/>
        <v>0</v>
      </c>
    </row>
    <row r="28" spans="1:16" ht="20.100000000000001" customHeight="1" x14ac:dyDescent="0.2">
      <c r="A28" s="88" t="s">
        <v>83</v>
      </c>
      <c r="B28" s="187"/>
      <c r="C28" s="187"/>
      <c r="D28" s="187"/>
      <c r="E28" s="187"/>
      <c r="F28" s="105">
        <f>SUM(B28:E28)</f>
        <v>0</v>
      </c>
      <c r="G28" s="187"/>
      <c r="H28" s="187"/>
      <c r="I28" s="187"/>
      <c r="J28" s="187"/>
      <c r="K28" s="235">
        <f>IF(G28=0, 0, B28/G28)</f>
        <v>0</v>
      </c>
      <c r="L28" s="235">
        <f t="shared" si="2"/>
        <v>0</v>
      </c>
      <c r="M28" s="235">
        <f t="shared" si="2"/>
        <v>0</v>
      </c>
      <c r="N28" s="235">
        <f t="shared" si="2"/>
        <v>0</v>
      </c>
    </row>
    <row r="29" spans="1:16" ht="20.100000000000001" customHeight="1" x14ac:dyDescent="0.2">
      <c r="A29" s="169" t="s">
        <v>84</v>
      </c>
      <c r="B29" s="187"/>
      <c r="C29" s="187"/>
      <c r="D29" s="187"/>
      <c r="E29" s="187"/>
      <c r="F29" s="105">
        <f>SUM(B29:E29)</f>
        <v>0</v>
      </c>
      <c r="G29" s="187"/>
      <c r="H29" s="187"/>
      <c r="I29" s="187"/>
      <c r="J29" s="187"/>
      <c r="K29" s="235">
        <f>IF(G29=0, 0, B29/G29)</f>
        <v>0</v>
      </c>
      <c r="L29" s="235">
        <f t="shared" si="2"/>
        <v>0</v>
      </c>
      <c r="M29" s="235">
        <f t="shared" si="2"/>
        <v>0</v>
      </c>
      <c r="N29" s="235">
        <f t="shared" si="2"/>
        <v>0</v>
      </c>
    </row>
    <row r="30" spans="1:16" ht="20.100000000000001" customHeight="1" x14ac:dyDescent="0.2">
      <c r="A30" s="169" t="s">
        <v>85</v>
      </c>
      <c r="B30" s="187"/>
      <c r="C30" s="187"/>
      <c r="D30" s="187"/>
      <c r="E30" s="187"/>
      <c r="F30" s="105">
        <f>SUM(B30:E30)</f>
        <v>0</v>
      </c>
      <c r="G30" s="187"/>
      <c r="H30" s="187"/>
      <c r="I30" s="187"/>
      <c r="J30" s="187"/>
      <c r="K30" s="235">
        <f>IF(G30=0, 0, B30/G30)</f>
        <v>0</v>
      </c>
      <c r="L30" s="235">
        <f t="shared" si="2"/>
        <v>0</v>
      </c>
      <c r="M30" s="235">
        <f t="shared" si="2"/>
        <v>0</v>
      </c>
      <c r="N30" s="235">
        <f t="shared" si="2"/>
        <v>0</v>
      </c>
    </row>
    <row r="31" spans="1:16" ht="20.100000000000001" customHeight="1" x14ac:dyDescent="0.2">
      <c r="A31" s="15" t="s">
        <v>383</v>
      </c>
      <c r="B31" s="29">
        <f t="shared" ref="B31:J31" si="3">SUM(B27:B30)</f>
        <v>2</v>
      </c>
      <c r="C31" s="29">
        <f t="shared" si="3"/>
        <v>2</v>
      </c>
      <c r="D31" s="29">
        <f t="shared" si="3"/>
        <v>1</v>
      </c>
      <c r="E31" s="29">
        <f t="shared" si="3"/>
        <v>0</v>
      </c>
      <c r="F31" s="29">
        <f t="shared" si="3"/>
        <v>5</v>
      </c>
      <c r="G31" s="105">
        <f t="shared" si="3"/>
        <v>24</v>
      </c>
      <c r="H31" s="105">
        <f t="shared" si="3"/>
        <v>100</v>
      </c>
      <c r="I31" s="105">
        <f t="shared" si="3"/>
        <v>2</v>
      </c>
      <c r="J31" s="105">
        <f t="shared" si="3"/>
        <v>0</v>
      </c>
      <c r="K31" s="235">
        <f>IF(G31=0, 0, B31/G31)</f>
        <v>8.3333333333333329E-2</v>
      </c>
      <c r="L31" s="235">
        <f t="shared" si="2"/>
        <v>0.02</v>
      </c>
      <c r="M31" s="235">
        <f t="shared" si="2"/>
        <v>0.5</v>
      </c>
      <c r="N31" s="235">
        <f>IF(J31=0, 0, E31/J31)</f>
        <v>0</v>
      </c>
      <c r="O31" s="8"/>
      <c r="P31" s="8"/>
    </row>
    <row r="32" spans="1:16" ht="20.100000000000001" customHeight="1" x14ac:dyDescent="0.2">
      <c r="O32" s="8"/>
      <c r="P32" s="8"/>
    </row>
    <row r="33" spans="1:28" ht="20.100000000000001" customHeight="1" x14ac:dyDescent="0.2">
      <c r="O33" s="8"/>
      <c r="P33" s="8"/>
    </row>
    <row r="34" spans="1:28" ht="20.100000000000001" customHeight="1" x14ac:dyDescent="0.2">
      <c r="O34" s="8"/>
      <c r="P34" s="8"/>
    </row>
    <row r="35" spans="1:28" s="14" customFormat="1" ht="20.100000000000001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AB35" s="3"/>
    </row>
    <row r="36" spans="1:28" ht="20.100000000000001" customHeight="1" x14ac:dyDescent="0.25">
      <c r="A36" s="4" t="s">
        <v>235</v>
      </c>
      <c r="B36" s="103"/>
      <c r="C36" s="103"/>
      <c r="D36" s="103"/>
      <c r="E36" s="103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28" ht="20.100000000000001" customHeight="1" x14ac:dyDescent="0.2">
      <c r="A37" s="101"/>
      <c r="B37" s="103"/>
      <c r="C37" s="103"/>
      <c r="D37" s="103"/>
      <c r="E37" s="103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28" ht="39" customHeight="1" x14ac:dyDescent="0.2">
      <c r="A38" s="114" t="s">
        <v>39</v>
      </c>
      <c r="B38" s="352" t="s">
        <v>370</v>
      </c>
      <c r="C38" s="352" t="s">
        <v>372</v>
      </c>
      <c r="D38" s="352" t="s">
        <v>373</v>
      </c>
      <c r="E38" s="352" t="s">
        <v>451</v>
      </c>
      <c r="F38" s="352" t="s">
        <v>383</v>
      </c>
      <c r="G38" s="352" t="s">
        <v>405</v>
      </c>
      <c r="H38" s="352" t="s">
        <v>406</v>
      </c>
      <c r="I38" s="353" t="s">
        <v>407</v>
      </c>
      <c r="J38" s="353" t="s">
        <v>408</v>
      </c>
      <c r="K38" s="352" t="s">
        <v>394</v>
      </c>
      <c r="L38" s="352" t="s">
        <v>381</v>
      </c>
      <c r="M38" s="352" t="s">
        <v>379</v>
      </c>
      <c r="N38" s="295" t="s">
        <v>452</v>
      </c>
    </row>
    <row r="39" spans="1:28" ht="20.100000000000001" customHeight="1" x14ac:dyDescent="0.2">
      <c r="A39" s="88" t="s">
        <v>29</v>
      </c>
      <c r="B39" s="187">
        <v>2</v>
      </c>
      <c r="C39" s="187">
        <v>2</v>
      </c>
      <c r="D39" s="187">
        <v>1</v>
      </c>
      <c r="E39" s="187">
        <v>0</v>
      </c>
      <c r="F39" s="105">
        <f>SUM(B39:E39)</f>
        <v>5</v>
      </c>
      <c r="G39" s="187">
        <v>24</v>
      </c>
      <c r="H39" s="187">
        <v>100</v>
      </c>
      <c r="I39" s="187">
        <v>2</v>
      </c>
      <c r="J39" s="187">
        <f>'HP 1 Statusgruppen'!E35</f>
        <v>0</v>
      </c>
      <c r="K39" s="235">
        <f>IF(G39=0, 0, B39/G39)</f>
        <v>8.3333333333333329E-2</v>
      </c>
      <c r="L39" s="235">
        <f>IF(H39=0, 0, C39/H39)</f>
        <v>0.02</v>
      </c>
      <c r="M39" s="235">
        <f t="shared" ref="M39:N43" si="4">IF(I39=0, 0, D39/I39)</f>
        <v>0.5</v>
      </c>
      <c r="N39" s="235">
        <f t="shared" si="4"/>
        <v>0</v>
      </c>
    </row>
    <row r="40" spans="1:28" ht="20.100000000000001" customHeight="1" x14ac:dyDescent="0.2">
      <c r="A40" s="88" t="s">
        <v>83</v>
      </c>
      <c r="B40" s="187"/>
      <c r="C40" s="187"/>
      <c r="D40" s="187"/>
      <c r="E40" s="187"/>
      <c r="F40" s="105">
        <f>SUM(B40:E40)</f>
        <v>0</v>
      </c>
      <c r="G40" s="187"/>
      <c r="H40" s="187"/>
      <c r="I40" s="187"/>
      <c r="J40" s="187"/>
      <c r="K40" s="235">
        <f t="shared" ref="K40:L43" si="5">IF(G40=0, 0, B40/G40)</f>
        <v>0</v>
      </c>
      <c r="L40" s="235">
        <f t="shared" si="5"/>
        <v>0</v>
      </c>
      <c r="M40" s="235">
        <f t="shared" si="4"/>
        <v>0</v>
      </c>
      <c r="N40" s="235">
        <f t="shared" si="4"/>
        <v>0</v>
      </c>
    </row>
    <row r="41" spans="1:28" ht="20.100000000000001" customHeight="1" x14ac:dyDescent="0.2">
      <c r="A41" s="169" t="s">
        <v>84</v>
      </c>
      <c r="B41" s="187"/>
      <c r="C41" s="187"/>
      <c r="D41" s="187"/>
      <c r="E41" s="187"/>
      <c r="F41" s="105">
        <f>SUM(B41:E41)</f>
        <v>0</v>
      </c>
      <c r="G41" s="187"/>
      <c r="H41" s="187"/>
      <c r="I41" s="187"/>
      <c r="J41" s="187"/>
      <c r="K41" s="235">
        <f t="shared" si="5"/>
        <v>0</v>
      </c>
      <c r="L41" s="235">
        <f t="shared" si="5"/>
        <v>0</v>
      </c>
      <c r="M41" s="235">
        <f t="shared" si="4"/>
        <v>0</v>
      </c>
      <c r="N41" s="235">
        <f t="shared" si="4"/>
        <v>0</v>
      </c>
    </row>
    <row r="42" spans="1:28" ht="20.100000000000001" customHeight="1" x14ac:dyDescent="0.2">
      <c r="A42" s="169" t="s">
        <v>85</v>
      </c>
      <c r="B42" s="187"/>
      <c r="C42" s="187"/>
      <c r="D42" s="187"/>
      <c r="E42" s="187"/>
      <c r="F42" s="105">
        <f>SUM(B42:E42)</f>
        <v>0</v>
      </c>
      <c r="G42" s="187"/>
      <c r="H42" s="187"/>
      <c r="I42" s="187"/>
      <c r="J42" s="187"/>
      <c r="K42" s="235">
        <f t="shared" si="5"/>
        <v>0</v>
      </c>
      <c r="L42" s="235">
        <f t="shared" si="5"/>
        <v>0</v>
      </c>
      <c r="M42" s="235">
        <f t="shared" si="4"/>
        <v>0</v>
      </c>
      <c r="N42" s="235">
        <f t="shared" si="4"/>
        <v>0</v>
      </c>
    </row>
    <row r="43" spans="1:28" ht="20.100000000000001" customHeight="1" x14ac:dyDescent="0.2">
      <c r="A43" s="15" t="s">
        <v>383</v>
      </c>
      <c r="B43" s="29">
        <f t="shared" ref="B43:J43" si="6">SUM(B39:B42)</f>
        <v>2</v>
      </c>
      <c r="C43" s="29">
        <f t="shared" si="6"/>
        <v>2</v>
      </c>
      <c r="D43" s="29">
        <f t="shared" si="6"/>
        <v>1</v>
      </c>
      <c r="E43" s="29">
        <f t="shared" si="6"/>
        <v>0</v>
      </c>
      <c r="F43" s="29">
        <f t="shared" si="6"/>
        <v>5</v>
      </c>
      <c r="G43" s="29">
        <f t="shared" si="6"/>
        <v>24</v>
      </c>
      <c r="H43" s="29">
        <f t="shared" si="6"/>
        <v>100</v>
      </c>
      <c r="I43" s="29">
        <f t="shared" si="6"/>
        <v>2</v>
      </c>
      <c r="J43" s="29">
        <f t="shared" si="6"/>
        <v>0</v>
      </c>
      <c r="K43" s="235">
        <f t="shared" si="5"/>
        <v>8.3333333333333329E-2</v>
      </c>
      <c r="L43" s="235">
        <f t="shared" si="5"/>
        <v>0.02</v>
      </c>
      <c r="M43" s="235">
        <f t="shared" si="4"/>
        <v>0.5</v>
      </c>
      <c r="N43" s="235">
        <f>IF(J43=0, 0, E43/J43)</f>
        <v>0</v>
      </c>
    </row>
    <row r="44" spans="1:28" ht="20.100000000000001" customHeight="1" x14ac:dyDescent="0.2">
      <c r="A44" s="5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28" s="13" customFormat="1" ht="20.100000000000001" customHeight="1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3"/>
      <c r="O45" s="31"/>
      <c r="P45" s="31"/>
    </row>
    <row r="46" spans="1:28" ht="20.100000000000001" customHeight="1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3"/>
      <c r="O46" s="8"/>
      <c r="P46" s="8"/>
    </row>
    <row r="47" spans="1:28" ht="20.100000000000001" customHeight="1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3"/>
      <c r="O47" s="8"/>
      <c r="P47" s="8"/>
    </row>
    <row r="48" spans="1:28" ht="20.100000000000001" customHeight="1" x14ac:dyDescent="0.25">
      <c r="A48" s="4" t="s">
        <v>211</v>
      </c>
      <c r="B48" s="103"/>
      <c r="C48" s="103"/>
      <c r="D48" s="103"/>
      <c r="E48" s="103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6" ht="20.100000000000001" customHeight="1" x14ac:dyDescent="0.2">
      <c r="A49" s="101"/>
      <c r="B49" s="103"/>
      <c r="C49" s="103"/>
      <c r="D49" s="103"/>
      <c r="E49" s="103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1:16" ht="36.75" customHeight="1" x14ac:dyDescent="0.2">
      <c r="A50" s="114" t="s">
        <v>39</v>
      </c>
      <c r="B50" s="352" t="s">
        <v>370</v>
      </c>
      <c r="C50" s="352" t="s">
        <v>372</v>
      </c>
      <c r="D50" s="352" t="s">
        <v>373</v>
      </c>
      <c r="E50" s="352" t="s">
        <v>451</v>
      </c>
      <c r="F50" s="352" t="s">
        <v>383</v>
      </c>
      <c r="G50" s="352" t="s">
        <v>405</v>
      </c>
      <c r="H50" s="352" t="s">
        <v>406</v>
      </c>
      <c r="I50" s="353" t="s">
        <v>407</v>
      </c>
      <c r="J50" s="353" t="s">
        <v>408</v>
      </c>
      <c r="K50" s="352" t="s">
        <v>394</v>
      </c>
      <c r="L50" s="352" t="s">
        <v>381</v>
      </c>
      <c r="M50" s="352" t="s">
        <v>379</v>
      </c>
      <c r="N50" s="295" t="s">
        <v>452</v>
      </c>
    </row>
    <row r="51" spans="1:16" ht="20.100000000000001" customHeight="1" x14ac:dyDescent="0.2">
      <c r="A51" s="88" t="s">
        <v>29</v>
      </c>
      <c r="B51" s="187">
        <v>2</v>
      </c>
      <c r="C51" s="187">
        <v>2</v>
      </c>
      <c r="D51" s="187">
        <v>1</v>
      </c>
      <c r="E51" s="187">
        <v>0</v>
      </c>
      <c r="F51" s="105">
        <f>SUM(B51:E51)</f>
        <v>5</v>
      </c>
      <c r="G51" s="187">
        <v>24</v>
      </c>
      <c r="H51" s="187">
        <v>100</v>
      </c>
      <c r="I51" s="187">
        <v>2</v>
      </c>
      <c r="J51" s="187">
        <f>'HP 1 Statusgruppen'!E47</f>
        <v>0</v>
      </c>
      <c r="K51" s="235">
        <f>IF(G51=0, 0, B51/G51)</f>
        <v>8.3333333333333329E-2</v>
      </c>
      <c r="L51" s="235">
        <f>IF(H51=0, 0, C51/H51)</f>
        <v>0.02</v>
      </c>
      <c r="M51" s="235">
        <f t="shared" ref="M51:N55" si="7">IF(I51=0, 0, D51/I51)</f>
        <v>0.5</v>
      </c>
      <c r="N51" s="235">
        <f t="shared" si="7"/>
        <v>0</v>
      </c>
    </row>
    <row r="52" spans="1:16" ht="20.100000000000001" customHeight="1" x14ac:dyDescent="0.2">
      <c r="A52" s="88" t="s">
        <v>83</v>
      </c>
      <c r="B52" s="187"/>
      <c r="C52" s="187"/>
      <c r="D52" s="187"/>
      <c r="E52" s="187"/>
      <c r="F52" s="105">
        <f>SUM(B52:E52)</f>
        <v>0</v>
      </c>
      <c r="G52" s="187"/>
      <c r="H52" s="187"/>
      <c r="I52" s="187"/>
      <c r="J52" s="187"/>
      <c r="K52" s="235">
        <f t="shared" ref="K52:L55" si="8">IF(G52=0, 0, B52/G52)</f>
        <v>0</v>
      </c>
      <c r="L52" s="235">
        <f t="shared" si="8"/>
        <v>0</v>
      </c>
      <c r="M52" s="235">
        <f t="shared" si="7"/>
        <v>0</v>
      </c>
      <c r="N52" s="235">
        <f t="shared" si="7"/>
        <v>0</v>
      </c>
    </row>
    <row r="53" spans="1:16" ht="20.100000000000001" customHeight="1" x14ac:dyDescent="0.2">
      <c r="A53" s="169" t="s">
        <v>84</v>
      </c>
      <c r="B53" s="187"/>
      <c r="C53" s="187"/>
      <c r="D53" s="187"/>
      <c r="E53" s="187"/>
      <c r="F53" s="105">
        <f>SUM(B53:E53)</f>
        <v>0</v>
      </c>
      <c r="G53" s="187"/>
      <c r="H53" s="187"/>
      <c r="I53" s="187"/>
      <c r="J53" s="187"/>
      <c r="K53" s="235">
        <f t="shared" si="8"/>
        <v>0</v>
      </c>
      <c r="L53" s="235">
        <f t="shared" si="8"/>
        <v>0</v>
      </c>
      <c r="M53" s="235">
        <f t="shared" si="7"/>
        <v>0</v>
      </c>
      <c r="N53" s="235">
        <f t="shared" si="7"/>
        <v>0</v>
      </c>
    </row>
    <row r="54" spans="1:16" ht="20.100000000000001" customHeight="1" x14ac:dyDescent="0.2">
      <c r="A54" s="169" t="s">
        <v>85</v>
      </c>
      <c r="B54" s="187"/>
      <c r="C54" s="187"/>
      <c r="D54" s="187"/>
      <c r="E54" s="187"/>
      <c r="F54" s="105">
        <f>SUM(B54:E54)</f>
        <v>0</v>
      </c>
      <c r="G54" s="187"/>
      <c r="H54" s="187"/>
      <c r="I54" s="187"/>
      <c r="J54" s="187"/>
      <c r="K54" s="235">
        <f t="shared" si="8"/>
        <v>0</v>
      </c>
      <c r="L54" s="235">
        <f>IF(H54=0, 0, C54/H54)</f>
        <v>0</v>
      </c>
      <c r="M54" s="235">
        <f t="shared" si="7"/>
        <v>0</v>
      </c>
      <c r="N54" s="235">
        <f t="shared" si="7"/>
        <v>0</v>
      </c>
    </row>
    <row r="55" spans="1:16" ht="20.100000000000001" customHeight="1" x14ac:dyDescent="0.2">
      <c r="A55" s="15" t="s">
        <v>383</v>
      </c>
      <c r="B55" s="29">
        <f t="shared" ref="B55:J55" si="9">SUM(B51:B54)</f>
        <v>2</v>
      </c>
      <c r="C55" s="29">
        <f t="shared" si="9"/>
        <v>2</v>
      </c>
      <c r="D55" s="29">
        <f t="shared" si="9"/>
        <v>1</v>
      </c>
      <c r="E55" s="29">
        <f t="shared" si="9"/>
        <v>0</v>
      </c>
      <c r="F55" s="29">
        <f t="shared" si="9"/>
        <v>5</v>
      </c>
      <c r="G55" s="29">
        <f t="shared" si="9"/>
        <v>24</v>
      </c>
      <c r="H55" s="29">
        <f t="shared" si="9"/>
        <v>100</v>
      </c>
      <c r="I55" s="29">
        <f t="shared" si="9"/>
        <v>2</v>
      </c>
      <c r="J55" s="29">
        <f t="shared" si="9"/>
        <v>0</v>
      </c>
      <c r="K55" s="235">
        <f t="shared" si="8"/>
        <v>8.3333333333333329E-2</v>
      </c>
      <c r="L55" s="235">
        <f t="shared" si="8"/>
        <v>0.02</v>
      </c>
      <c r="M55" s="235">
        <f t="shared" si="7"/>
        <v>0.5</v>
      </c>
      <c r="N55" s="235">
        <f>IF(J55=0, 0, E55/J55)</f>
        <v>0</v>
      </c>
    </row>
    <row r="56" spans="1:16" ht="20.100000000000001" customHeight="1" x14ac:dyDescent="0.2">
      <c r="A56" s="5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6" s="13" customFormat="1" ht="20.100000000000001" customHeight="1" x14ac:dyDescent="0.2">
      <c r="A57" s="5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3"/>
      <c r="O57" s="31"/>
      <c r="P57" s="31"/>
    </row>
    <row r="58" spans="1:16" ht="20.100000000000001" customHeight="1" x14ac:dyDescent="0.2">
      <c r="A58" s="5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3"/>
      <c r="O58" s="8"/>
      <c r="P58" s="8"/>
    </row>
    <row r="59" spans="1:16" ht="20.100000000000001" customHeight="1" x14ac:dyDescent="0.2">
      <c r="A59" s="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3"/>
      <c r="O59" s="8"/>
      <c r="P59" s="8"/>
    </row>
    <row r="60" spans="1:16" ht="20.100000000000001" customHeight="1" x14ac:dyDescent="0.2">
      <c r="A60" s="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3"/>
      <c r="O60" s="8"/>
      <c r="P60" s="8"/>
    </row>
    <row r="61" spans="1:16" ht="20.100000000000001" customHeight="1" x14ac:dyDescent="0.25">
      <c r="A61" s="4" t="s">
        <v>236</v>
      </c>
      <c r="B61" s="103"/>
      <c r="C61" s="103"/>
      <c r="D61" s="103"/>
      <c r="E61" s="103"/>
      <c r="F61" s="101"/>
      <c r="G61" s="101"/>
      <c r="H61" s="101"/>
      <c r="I61" s="101"/>
      <c r="J61" s="101"/>
      <c r="K61" s="101"/>
      <c r="L61" s="101"/>
      <c r="M61" s="101"/>
      <c r="N61" s="101"/>
      <c r="O61" s="8"/>
    </row>
    <row r="62" spans="1:16" ht="20.100000000000001" customHeight="1" x14ac:dyDescent="0.2">
      <c r="A62" s="101"/>
      <c r="B62" s="103"/>
      <c r="C62" s="103"/>
      <c r="D62" s="103"/>
      <c r="E62" s="103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6" ht="37.5" customHeight="1" x14ac:dyDescent="0.2">
      <c r="A63" s="114" t="s">
        <v>39</v>
      </c>
      <c r="B63" s="352" t="s">
        <v>370</v>
      </c>
      <c r="C63" s="352" t="s">
        <v>372</v>
      </c>
      <c r="D63" s="352" t="s">
        <v>373</v>
      </c>
      <c r="E63" s="352" t="s">
        <v>451</v>
      </c>
      <c r="F63" s="352" t="s">
        <v>383</v>
      </c>
      <c r="G63" s="352" t="s">
        <v>405</v>
      </c>
      <c r="H63" s="352" t="s">
        <v>406</v>
      </c>
      <c r="I63" s="353" t="s">
        <v>407</v>
      </c>
      <c r="J63" s="353" t="s">
        <v>408</v>
      </c>
      <c r="K63" s="352" t="s">
        <v>394</v>
      </c>
      <c r="L63" s="352" t="s">
        <v>381</v>
      </c>
      <c r="M63" s="352" t="s">
        <v>379</v>
      </c>
      <c r="N63" s="295" t="s">
        <v>452</v>
      </c>
    </row>
    <row r="64" spans="1:16" ht="20.100000000000001" customHeight="1" x14ac:dyDescent="0.2">
      <c r="A64" s="88" t="s">
        <v>29</v>
      </c>
      <c r="B64" s="187">
        <v>2</v>
      </c>
      <c r="C64" s="187">
        <v>2</v>
      </c>
      <c r="D64" s="187">
        <v>1</v>
      </c>
      <c r="E64" s="187">
        <v>0</v>
      </c>
      <c r="F64" s="105">
        <f>SUM(B64:E64)</f>
        <v>5</v>
      </c>
      <c r="G64" s="187">
        <v>24</v>
      </c>
      <c r="H64" s="187">
        <v>100</v>
      </c>
      <c r="I64" s="187">
        <v>2</v>
      </c>
      <c r="J64" s="187"/>
      <c r="K64" s="235">
        <f t="shared" ref="K64:L68" si="10">IF(G64=0, 0, B64/G64)</f>
        <v>8.3333333333333329E-2</v>
      </c>
      <c r="L64" s="235">
        <f t="shared" si="10"/>
        <v>0.02</v>
      </c>
      <c r="M64" s="235">
        <f t="shared" ref="M64:N68" si="11">IF(I64=0, 0, D64/I64)</f>
        <v>0.5</v>
      </c>
      <c r="N64" s="235">
        <f t="shared" si="11"/>
        <v>0</v>
      </c>
    </row>
    <row r="65" spans="1:16" ht="20.100000000000001" customHeight="1" x14ac:dyDescent="0.2">
      <c r="A65" s="88" t="s">
        <v>83</v>
      </c>
      <c r="B65" s="187"/>
      <c r="C65" s="187"/>
      <c r="D65" s="187"/>
      <c r="E65" s="187"/>
      <c r="F65" s="105">
        <f>SUM(B65:E65)</f>
        <v>0</v>
      </c>
      <c r="G65" s="187"/>
      <c r="H65" s="187"/>
      <c r="I65" s="187"/>
      <c r="J65" s="187"/>
      <c r="K65" s="235">
        <f t="shared" si="10"/>
        <v>0</v>
      </c>
      <c r="L65" s="235">
        <f t="shared" si="10"/>
        <v>0</v>
      </c>
      <c r="M65" s="235">
        <f t="shared" si="11"/>
        <v>0</v>
      </c>
      <c r="N65" s="235">
        <f t="shared" si="11"/>
        <v>0</v>
      </c>
    </row>
    <row r="66" spans="1:16" ht="20.100000000000001" customHeight="1" x14ac:dyDescent="0.2">
      <c r="A66" s="169" t="s">
        <v>84</v>
      </c>
      <c r="B66" s="187"/>
      <c r="C66" s="187"/>
      <c r="D66" s="187"/>
      <c r="E66" s="187"/>
      <c r="F66" s="105">
        <f>SUM(B66:E66)</f>
        <v>0</v>
      </c>
      <c r="G66" s="187"/>
      <c r="H66" s="187"/>
      <c r="I66" s="187"/>
      <c r="J66" s="187"/>
      <c r="K66" s="235">
        <f t="shared" si="10"/>
        <v>0</v>
      </c>
      <c r="L66" s="235">
        <f t="shared" si="10"/>
        <v>0</v>
      </c>
      <c r="M66" s="235">
        <f t="shared" si="11"/>
        <v>0</v>
      </c>
      <c r="N66" s="235">
        <f t="shared" si="11"/>
        <v>0</v>
      </c>
    </row>
    <row r="67" spans="1:16" ht="20.100000000000001" customHeight="1" x14ac:dyDescent="0.2">
      <c r="A67" s="169" t="s">
        <v>85</v>
      </c>
      <c r="B67" s="187"/>
      <c r="C67" s="187"/>
      <c r="D67" s="187"/>
      <c r="E67" s="187"/>
      <c r="F67" s="105">
        <f>SUM(B67:E67)</f>
        <v>0</v>
      </c>
      <c r="G67" s="187"/>
      <c r="H67" s="187"/>
      <c r="I67" s="187"/>
      <c r="J67" s="187"/>
      <c r="K67" s="235">
        <f t="shared" si="10"/>
        <v>0</v>
      </c>
      <c r="L67" s="235">
        <f t="shared" si="10"/>
        <v>0</v>
      </c>
      <c r="M67" s="235">
        <f t="shared" si="11"/>
        <v>0</v>
      </c>
      <c r="N67" s="235">
        <f t="shared" si="11"/>
        <v>0</v>
      </c>
    </row>
    <row r="68" spans="1:16" ht="20.100000000000001" customHeight="1" x14ac:dyDescent="0.2">
      <c r="A68" s="15" t="s">
        <v>383</v>
      </c>
      <c r="B68" s="29">
        <f t="shared" ref="B68:J68" si="12">SUM(B64:B67)</f>
        <v>2</v>
      </c>
      <c r="C68" s="29">
        <f t="shared" si="12"/>
        <v>2</v>
      </c>
      <c r="D68" s="29">
        <f t="shared" si="12"/>
        <v>1</v>
      </c>
      <c r="E68" s="29">
        <f t="shared" si="12"/>
        <v>0</v>
      </c>
      <c r="F68" s="29">
        <f t="shared" si="12"/>
        <v>5</v>
      </c>
      <c r="G68" s="29">
        <f t="shared" si="12"/>
        <v>24</v>
      </c>
      <c r="H68" s="29">
        <f t="shared" si="12"/>
        <v>100</v>
      </c>
      <c r="I68" s="29">
        <f t="shared" si="12"/>
        <v>2</v>
      </c>
      <c r="J68" s="29">
        <f t="shared" si="12"/>
        <v>0</v>
      </c>
      <c r="K68" s="235">
        <f t="shared" si="10"/>
        <v>8.3333333333333329E-2</v>
      </c>
      <c r="L68" s="235">
        <f t="shared" si="10"/>
        <v>0.02</v>
      </c>
      <c r="M68" s="235">
        <f t="shared" si="11"/>
        <v>0.5</v>
      </c>
      <c r="N68" s="235">
        <f>IF(J68=0, 0, E68/J68)</f>
        <v>0</v>
      </c>
    </row>
    <row r="69" spans="1:16" ht="20.100000000000001" customHeight="1" x14ac:dyDescent="0.2">
      <c r="A69" s="5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1:16" s="13" customFormat="1" ht="20.100000000000001" customHeight="1" x14ac:dyDescent="0.2">
      <c r="A70" s="5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3"/>
      <c r="O70" s="31"/>
      <c r="P70" s="31"/>
    </row>
    <row r="71" spans="1:16" ht="20.100000000000001" customHeight="1" x14ac:dyDescent="0.2">
      <c r="A71" s="5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3"/>
      <c r="O71" s="8"/>
      <c r="P71" s="8"/>
    </row>
    <row r="72" spans="1:16" ht="20.100000000000001" customHeight="1" x14ac:dyDescent="0.2">
      <c r="A72" s="5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3"/>
      <c r="O72" s="8"/>
      <c r="P72" s="8"/>
    </row>
    <row r="73" spans="1:16" ht="20.100000000000001" customHeight="1" x14ac:dyDescent="0.25">
      <c r="A73" s="4" t="s">
        <v>232</v>
      </c>
      <c r="B73" s="103"/>
      <c r="C73" s="103"/>
      <c r="D73" s="103"/>
      <c r="E73" s="103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6" ht="20.100000000000001" customHeight="1" x14ac:dyDescent="0.2">
      <c r="A74" s="101"/>
      <c r="B74" s="103"/>
      <c r="C74" s="103"/>
      <c r="D74" s="103"/>
      <c r="E74" s="103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1:16" ht="37.5" customHeight="1" x14ac:dyDescent="0.2">
      <c r="A75" s="114" t="s">
        <v>39</v>
      </c>
      <c r="B75" s="352" t="s">
        <v>370</v>
      </c>
      <c r="C75" s="352" t="s">
        <v>372</v>
      </c>
      <c r="D75" s="352" t="s">
        <v>373</v>
      </c>
      <c r="E75" s="352" t="s">
        <v>451</v>
      </c>
      <c r="F75" s="352" t="s">
        <v>383</v>
      </c>
      <c r="G75" s="352" t="s">
        <v>405</v>
      </c>
      <c r="H75" s="352" t="s">
        <v>406</v>
      </c>
      <c r="I75" s="353" t="s">
        <v>407</v>
      </c>
      <c r="J75" s="353" t="s">
        <v>408</v>
      </c>
      <c r="K75" s="352" t="s">
        <v>394</v>
      </c>
      <c r="L75" s="352" t="s">
        <v>381</v>
      </c>
      <c r="M75" s="352" t="s">
        <v>379</v>
      </c>
      <c r="N75" s="295" t="s">
        <v>452</v>
      </c>
    </row>
    <row r="76" spans="1:16" ht="20.100000000000001" customHeight="1" x14ac:dyDescent="0.2">
      <c r="A76" s="88" t="s">
        <v>29</v>
      </c>
      <c r="B76" s="187">
        <v>2</v>
      </c>
      <c r="C76" s="187">
        <v>2</v>
      </c>
      <c r="D76" s="187">
        <v>1</v>
      </c>
      <c r="E76" s="187">
        <v>0</v>
      </c>
      <c r="F76" s="105">
        <f>SUM(B76:E76)</f>
        <v>5</v>
      </c>
      <c r="G76" s="187">
        <v>24</v>
      </c>
      <c r="H76" s="187">
        <v>100</v>
      </c>
      <c r="I76" s="187">
        <v>2</v>
      </c>
      <c r="J76" s="187"/>
      <c r="K76" s="235">
        <f>IF(G76=0, 0, B76/G76)</f>
        <v>8.3333333333333329E-2</v>
      </c>
      <c r="L76" s="235">
        <f>IF(H76=0, 0, C76/H76)</f>
        <v>0.02</v>
      </c>
      <c r="M76" s="235">
        <f t="shared" ref="M76:N80" si="13">IF(I76=0, 0, D76/I76)</f>
        <v>0.5</v>
      </c>
      <c r="N76" s="235">
        <f t="shared" si="13"/>
        <v>0</v>
      </c>
    </row>
    <row r="77" spans="1:16" ht="20.100000000000001" customHeight="1" x14ac:dyDescent="0.2">
      <c r="A77" s="88" t="s">
        <v>83</v>
      </c>
      <c r="B77" s="187"/>
      <c r="C77" s="187"/>
      <c r="D77" s="187"/>
      <c r="E77" s="187"/>
      <c r="F77" s="105">
        <f>SUM(B77:E77)</f>
        <v>0</v>
      </c>
      <c r="G77" s="187"/>
      <c r="H77" s="187"/>
      <c r="I77" s="187"/>
      <c r="J77" s="187"/>
      <c r="K77" s="235">
        <f t="shared" ref="K77:L80" si="14">IF(G77=0, 0, B77/G77)</f>
        <v>0</v>
      </c>
      <c r="L77" s="235">
        <f t="shared" si="14"/>
        <v>0</v>
      </c>
      <c r="M77" s="235">
        <f t="shared" si="13"/>
        <v>0</v>
      </c>
      <c r="N77" s="235">
        <f t="shared" si="13"/>
        <v>0</v>
      </c>
    </row>
    <row r="78" spans="1:16" ht="20.100000000000001" customHeight="1" x14ac:dyDescent="0.2">
      <c r="A78" s="169" t="s">
        <v>84</v>
      </c>
      <c r="B78" s="187"/>
      <c r="C78" s="187"/>
      <c r="D78" s="187"/>
      <c r="E78" s="187"/>
      <c r="F78" s="105">
        <f>SUM(B78:E78)</f>
        <v>0</v>
      </c>
      <c r="G78" s="187"/>
      <c r="H78" s="187"/>
      <c r="I78" s="187"/>
      <c r="J78" s="187"/>
      <c r="K78" s="235">
        <f t="shared" si="14"/>
        <v>0</v>
      </c>
      <c r="L78" s="235">
        <f t="shared" si="14"/>
        <v>0</v>
      </c>
      <c r="M78" s="235">
        <f t="shared" si="13"/>
        <v>0</v>
      </c>
      <c r="N78" s="235">
        <f t="shared" si="13"/>
        <v>0</v>
      </c>
    </row>
    <row r="79" spans="1:16" ht="20.100000000000001" customHeight="1" x14ac:dyDescent="0.2">
      <c r="A79" s="169" t="s">
        <v>85</v>
      </c>
      <c r="B79" s="187"/>
      <c r="C79" s="187"/>
      <c r="D79" s="187"/>
      <c r="E79" s="187"/>
      <c r="F79" s="105">
        <f>SUM(B79:E79)</f>
        <v>0</v>
      </c>
      <c r="G79" s="187"/>
      <c r="H79" s="187"/>
      <c r="I79" s="187"/>
      <c r="J79" s="187"/>
      <c r="K79" s="235">
        <f t="shared" si="14"/>
        <v>0</v>
      </c>
      <c r="L79" s="235">
        <f t="shared" si="14"/>
        <v>0</v>
      </c>
      <c r="M79" s="235">
        <f t="shared" si="13"/>
        <v>0</v>
      </c>
      <c r="N79" s="235">
        <f t="shared" si="13"/>
        <v>0</v>
      </c>
    </row>
    <row r="80" spans="1:16" ht="20.100000000000001" customHeight="1" x14ac:dyDescent="0.2">
      <c r="A80" s="15" t="s">
        <v>383</v>
      </c>
      <c r="B80" s="29">
        <f t="shared" ref="B80:J80" si="15">SUM(B76:B79)</f>
        <v>2</v>
      </c>
      <c r="C80" s="29">
        <f t="shared" si="15"/>
        <v>2</v>
      </c>
      <c r="D80" s="29">
        <f t="shared" si="15"/>
        <v>1</v>
      </c>
      <c r="E80" s="29">
        <f t="shared" si="15"/>
        <v>0</v>
      </c>
      <c r="F80" s="29">
        <f t="shared" si="15"/>
        <v>5</v>
      </c>
      <c r="G80" s="29">
        <f t="shared" si="15"/>
        <v>24</v>
      </c>
      <c r="H80" s="29">
        <f t="shared" si="15"/>
        <v>100</v>
      </c>
      <c r="I80" s="29">
        <f t="shared" si="15"/>
        <v>2</v>
      </c>
      <c r="J80" s="29">
        <f t="shared" si="15"/>
        <v>0</v>
      </c>
      <c r="K80" s="235">
        <f t="shared" si="14"/>
        <v>8.3333333333333329E-2</v>
      </c>
      <c r="L80" s="235">
        <f t="shared" si="14"/>
        <v>0.02</v>
      </c>
      <c r="M80" s="235">
        <f t="shared" si="13"/>
        <v>0.5</v>
      </c>
      <c r="N80" s="235">
        <f>IF(J80=0, 0, E80/J80)</f>
        <v>0</v>
      </c>
    </row>
    <row r="81" spans="1:14" ht="20.100000000000001" customHeight="1" x14ac:dyDescent="0.2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188"/>
      <c r="L81" s="188"/>
      <c r="M81" s="188"/>
      <c r="N81" s="188"/>
    </row>
    <row r="82" spans="1:14" ht="20.100000000000001" customHeight="1" x14ac:dyDescent="0.2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188"/>
      <c r="L82" s="188"/>
      <c r="M82" s="188"/>
      <c r="N82" s="188"/>
    </row>
    <row r="83" spans="1:14" ht="20.100000000000001" customHeight="1" x14ac:dyDescent="0.2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188"/>
      <c r="L83" s="188"/>
      <c r="M83" s="188"/>
      <c r="N83" s="188"/>
    </row>
    <row r="84" spans="1:14" ht="20.100000000000001" customHeight="1" x14ac:dyDescent="0.2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188"/>
      <c r="L84" s="188"/>
      <c r="M84" s="188"/>
      <c r="N84" s="188"/>
    </row>
    <row r="85" spans="1:14" ht="20.100000000000001" customHeight="1" x14ac:dyDescent="0.2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188"/>
      <c r="L85" s="188"/>
      <c r="M85" s="188"/>
      <c r="N85" s="188"/>
    </row>
    <row r="86" spans="1:14" ht="20.100000000000001" customHeight="1" x14ac:dyDescent="0.25">
      <c r="A86" s="4" t="s">
        <v>212</v>
      </c>
      <c r="B86" s="103"/>
      <c r="C86" s="103"/>
      <c r="D86" s="103"/>
      <c r="E86" s="103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1:14" ht="20.100000000000001" customHeight="1" x14ac:dyDescent="0.2">
      <c r="A87" s="101"/>
      <c r="B87" s="103"/>
      <c r="C87" s="103"/>
      <c r="D87" s="103"/>
      <c r="E87" s="103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1:14" ht="38.25" customHeight="1" x14ac:dyDescent="0.2">
      <c r="A88" s="114" t="s">
        <v>39</v>
      </c>
      <c r="B88" s="352" t="s">
        <v>370</v>
      </c>
      <c r="C88" s="352" t="s">
        <v>372</v>
      </c>
      <c r="D88" s="352" t="s">
        <v>373</v>
      </c>
      <c r="E88" s="352" t="s">
        <v>451</v>
      </c>
      <c r="F88" s="352" t="s">
        <v>383</v>
      </c>
      <c r="G88" s="352" t="s">
        <v>405</v>
      </c>
      <c r="H88" s="352" t="s">
        <v>406</v>
      </c>
      <c r="I88" s="353" t="s">
        <v>407</v>
      </c>
      <c r="J88" s="353" t="s">
        <v>408</v>
      </c>
      <c r="K88" s="352" t="s">
        <v>394</v>
      </c>
      <c r="L88" s="352" t="s">
        <v>381</v>
      </c>
      <c r="M88" s="352" t="s">
        <v>379</v>
      </c>
      <c r="N88" s="295" t="s">
        <v>452</v>
      </c>
    </row>
    <row r="89" spans="1:14" ht="20.100000000000001" customHeight="1" x14ac:dyDescent="0.2">
      <c r="A89" s="88" t="s">
        <v>29</v>
      </c>
      <c r="B89" s="187">
        <v>2</v>
      </c>
      <c r="C89" s="187">
        <v>2</v>
      </c>
      <c r="D89" s="187">
        <v>1</v>
      </c>
      <c r="E89" s="187">
        <v>0</v>
      </c>
      <c r="F89" s="105">
        <f>SUM(B89:E89)</f>
        <v>5</v>
      </c>
      <c r="G89" s="187">
        <v>24</v>
      </c>
      <c r="H89" s="187">
        <v>100</v>
      </c>
      <c r="I89" s="187">
        <v>2</v>
      </c>
      <c r="J89" s="187">
        <f>'HP 1 Statusgruppen'!E86</f>
        <v>0</v>
      </c>
      <c r="K89" s="235">
        <f>IF(G89=0, 0, B89/G89)</f>
        <v>8.3333333333333329E-2</v>
      </c>
      <c r="L89" s="235">
        <f>IF(H89=0, 0, C89/H89)</f>
        <v>0.02</v>
      </c>
      <c r="M89" s="235">
        <f t="shared" ref="M89:N93" si="16">IF(I89=0, 0, D89/I89)</f>
        <v>0.5</v>
      </c>
      <c r="N89" s="235">
        <f t="shared" si="16"/>
        <v>0</v>
      </c>
    </row>
    <row r="90" spans="1:14" ht="20.100000000000001" customHeight="1" x14ac:dyDescent="0.2">
      <c r="A90" s="88" t="s">
        <v>83</v>
      </c>
      <c r="B90" s="187"/>
      <c r="C90" s="187"/>
      <c r="D90" s="187"/>
      <c r="E90" s="187"/>
      <c r="F90" s="105">
        <f>SUM(B90:E90)</f>
        <v>0</v>
      </c>
      <c r="G90" s="187"/>
      <c r="H90" s="187"/>
      <c r="I90" s="187"/>
      <c r="J90" s="187"/>
      <c r="K90" s="235">
        <f t="shared" ref="K90:L93" si="17">IF(G90=0, 0, B90/G90)</f>
        <v>0</v>
      </c>
      <c r="L90" s="235">
        <f t="shared" si="17"/>
        <v>0</v>
      </c>
      <c r="M90" s="235">
        <f t="shared" si="16"/>
        <v>0</v>
      </c>
      <c r="N90" s="235">
        <f t="shared" si="16"/>
        <v>0</v>
      </c>
    </row>
    <row r="91" spans="1:14" ht="20.100000000000001" customHeight="1" x14ac:dyDescent="0.2">
      <c r="A91" s="169" t="s">
        <v>84</v>
      </c>
      <c r="B91" s="187"/>
      <c r="C91" s="187"/>
      <c r="D91" s="187"/>
      <c r="E91" s="187"/>
      <c r="F91" s="105">
        <f>SUM(B91:E91)</f>
        <v>0</v>
      </c>
      <c r="G91" s="187"/>
      <c r="H91" s="187"/>
      <c r="I91" s="187"/>
      <c r="J91" s="187"/>
      <c r="K91" s="235">
        <f t="shared" si="17"/>
        <v>0</v>
      </c>
      <c r="L91" s="235">
        <f t="shared" si="17"/>
        <v>0</v>
      </c>
      <c r="M91" s="235">
        <f t="shared" si="16"/>
        <v>0</v>
      </c>
      <c r="N91" s="235">
        <f t="shared" si="16"/>
        <v>0</v>
      </c>
    </row>
    <row r="92" spans="1:14" ht="20.100000000000001" customHeight="1" x14ac:dyDescent="0.2">
      <c r="A92" s="169" t="s">
        <v>85</v>
      </c>
      <c r="B92" s="187"/>
      <c r="C92" s="187"/>
      <c r="D92" s="187"/>
      <c r="E92" s="187"/>
      <c r="F92" s="105">
        <f>SUM(B92:E92)</f>
        <v>0</v>
      </c>
      <c r="G92" s="187"/>
      <c r="H92" s="187"/>
      <c r="I92" s="187"/>
      <c r="J92" s="187"/>
      <c r="K92" s="235">
        <f t="shared" si="17"/>
        <v>0</v>
      </c>
      <c r="L92" s="235">
        <f t="shared" si="17"/>
        <v>0</v>
      </c>
      <c r="M92" s="235">
        <f t="shared" si="16"/>
        <v>0</v>
      </c>
      <c r="N92" s="235">
        <f t="shared" si="16"/>
        <v>0</v>
      </c>
    </row>
    <row r="93" spans="1:14" ht="20.100000000000001" customHeight="1" x14ac:dyDescent="0.2">
      <c r="A93" s="15" t="s">
        <v>383</v>
      </c>
      <c r="B93" s="29">
        <f t="shared" ref="B93:J93" si="18">SUM(B89:B92)</f>
        <v>2</v>
      </c>
      <c r="C93" s="29">
        <f t="shared" si="18"/>
        <v>2</v>
      </c>
      <c r="D93" s="29">
        <f t="shared" si="18"/>
        <v>1</v>
      </c>
      <c r="E93" s="29">
        <f t="shared" si="18"/>
        <v>0</v>
      </c>
      <c r="F93" s="29">
        <f t="shared" si="18"/>
        <v>5</v>
      </c>
      <c r="G93" s="29">
        <f t="shared" si="18"/>
        <v>24</v>
      </c>
      <c r="H93" s="29">
        <f t="shared" si="18"/>
        <v>100</v>
      </c>
      <c r="I93" s="29">
        <f t="shared" si="18"/>
        <v>2</v>
      </c>
      <c r="J93" s="29">
        <f t="shared" si="18"/>
        <v>0</v>
      </c>
      <c r="K93" s="235">
        <f t="shared" si="17"/>
        <v>8.3333333333333329E-2</v>
      </c>
      <c r="L93" s="235">
        <f t="shared" si="17"/>
        <v>0.02</v>
      </c>
      <c r="M93" s="235">
        <f t="shared" si="16"/>
        <v>0.5</v>
      </c>
      <c r="N93" s="235">
        <f>IF(J93=0, 0, E93/J93)</f>
        <v>0</v>
      </c>
    </row>
    <row r="94" spans="1:14" ht="20.100000000000001" customHeight="1" x14ac:dyDescent="0.2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188"/>
      <c r="L94" s="188"/>
      <c r="M94" s="188"/>
      <c r="N94" s="188"/>
    </row>
    <row r="95" spans="1:14" ht="20.100000000000001" customHeight="1" x14ac:dyDescent="0.2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188"/>
      <c r="L95" s="188"/>
      <c r="M95" s="188"/>
      <c r="N95" s="188"/>
    </row>
    <row r="96" spans="1:14" ht="20.100000000000001" customHeight="1" x14ac:dyDescent="0.2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188"/>
      <c r="L96" s="188"/>
      <c r="M96" s="188"/>
      <c r="N96" s="188"/>
    </row>
    <row r="97" spans="1:14" ht="20.100000000000001" customHeight="1" x14ac:dyDescent="0.2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188"/>
      <c r="L97" s="188"/>
      <c r="M97" s="188"/>
      <c r="N97" s="188"/>
    </row>
    <row r="98" spans="1:14" ht="20.100000000000001" customHeight="1" x14ac:dyDescent="0.25">
      <c r="A98" s="4" t="s">
        <v>213</v>
      </c>
      <c r="B98" s="103"/>
      <c r="C98" s="103"/>
      <c r="D98" s="103"/>
      <c r="E98" s="103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1:14" ht="20.100000000000001" customHeight="1" x14ac:dyDescent="0.2">
      <c r="A99" s="101"/>
      <c r="B99" s="103"/>
      <c r="C99" s="103"/>
      <c r="D99" s="103"/>
      <c r="E99" s="103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1:14" ht="38.25" customHeight="1" x14ac:dyDescent="0.2">
      <c r="A100" s="114" t="s">
        <v>39</v>
      </c>
      <c r="B100" s="352" t="s">
        <v>370</v>
      </c>
      <c r="C100" s="352" t="s">
        <v>372</v>
      </c>
      <c r="D100" s="352" t="s">
        <v>373</v>
      </c>
      <c r="E100" s="352" t="s">
        <v>451</v>
      </c>
      <c r="F100" s="352" t="s">
        <v>383</v>
      </c>
      <c r="G100" s="352" t="s">
        <v>405</v>
      </c>
      <c r="H100" s="352" t="s">
        <v>406</v>
      </c>
      <c r="I100" s="353" t="s">
        <v>407</v>
      </c>
      <c r="J100" s="353" t="s">
        <v>408</v>
      </c>
      <c r="K100" s="352" t="s">
        <v>394</v>
      </c>
      <c r="L100" s="352" t="s">
        <v>381</v>
      </c>
      <c r="M100" s="352" t="s">
        <v>379</v>
      </c>
      <c r="N100" s="295" t="s">
        <v>452</v>
      </c>
    </row>
    <row r="101" spans="1:14" ht="20.100000000000001" customHeight="1" x14ac:dyDescent="0.2">
      <c r="A101" s="88" t="s">
        <v>29</v>
      </c>
      <c r="B101" s="187">
        <v>2</v>
      </c>
      <c r="C101" s="187">
        <v>2</v>
      </c>
      <c r="D101" s="187">
        <v>1</v>
      </c>
      <c r="E101" s="187">
        <v>0</v>
      </c>
      <c r="F101" s="105">
        <f>SUM(B101:E101)</f>
        <v>5</v>
      </c>
      <c r="G101" s="187">
        <v>24</v>
      </c>
      <c r="H101" s="187">
        <v>100</v>
      </c>
      <c r="I101" s="187">
        <v>2</v>
      </c>
      <c r="J101" s="187">
        <f>'HP 1 Statusgruppen'!E98</f>
        <v>0</v>
      </c>
      <c r="K101" s="235">
        <f>IF(G101=0, 0, B101/G101)</f>
        <v>8.3333333333333329E-2</v>
      </c>
      <c r="L101" s="235">
        <f>IF(H101=0, 0, C101/H101)</f>
        <v>0.02</v>
      </c>
      <c r="M101" s="235">
        <f t="shared" ref="M101:N105" si="19">IF(I101=0, 0, D101/I101)</f>
        <v>0.5</v>
      </c>
      <c r="N101" s="235">
        <f t="shared" si="19"/>
        <v>0</v>
      </c>
    </row>
    <row r="102" spans="1:14" ht="20.100000000000001" customHeight="1" x14ac:dyDescent="0.2">
      <c r="A102" s="88" t="s">
        <v>83</v>
      </c>
      <c r="B102" s="187"/>
      <c r="C102" s="187"/>
      <c r="D102" s="187"/>
      <c r="E102" s="187"/>
      <c r="F102" s="105">
        <f>SUM(B102:E102)</f>
        <v>0</v>
      </c>
      <c r="G102" s="187"/>
      <c r="H102" s="187"/>
      <c r="I102" s="187"/>
      <c r="J102" s="187"/>
      <c r="K102" s="235">
        <f t="shared" ref="K102:L105" si="20">IF(G102=0, 0, B102/G102)</f>
        <v>0</v>
      </c>
      <c r="L102" s="235">
        <f t="shared" si="20"/>
        <v>0</v>
      </c>
      <c r="M102" s="235">
        <f t="shared" si="19"/>
        <v>0</v>
      </c>
      <c r="N102" s="235">
        <f t="shared" si="19"/>
        <v>0</v>
      </c>
    </row>
    <row r="103" spans="1:14" ht="20.100000000000001" customHeight="1" x14ac:dyDescent="0.2">
      <c r="A103" s="169" t="s">
        <v>84</v>
      </c>
      <c r="B103" s="187"/>
      <c r="C103" s="187"/>
      <c r="D103" s="187"/>
      <c r="E103" s="187"/>
      <c r="F103" s="105">
        <f>SUM(B103:E103)</f>
        <v>0</v>
      </c>
      <c r="G103" s="187"/>
      <c r="H103" s="187"/>
      <c r="I103" s="187"/>
      <c r="J103" s="187"/>
      <c r="K103" s="235">
        <f t="shared" si="20"/>
        <v>0</v>
      </c>
      <c r="L103" s="235">
        <f t="shared" si="20"/>
        <v>0</v>
      </c>
      <c r="M103" s="235">
        <f t="shared" si="19"/>
        <v>0</v>
      </c>
      <c r="N103" s="235">
        <f t="shared" si="19"/>
        <v>0</v>
      </c>
    </row>
    <row r="104" spans="1:14" ht="20.100000000000001" customHeight="1" x14ac:dyDescent="0.2">
      <c r="A104" s="169" t="s">
        <v>85</v>
      </c>
      <c r="B104" s="187"/>
      <c r="C104" s="187"/>
      <c r="D104" s="187"/>
      <c r="E104" s="187"/>
      <c r="F104" s="105">
        <f>SUM(B104:E104)</f>
        <v>0</v>
      </c>
      <c r="G104" s="187"/>
      <c r="H104" s="187"/>
      <c r="I104" s="187"/>
      <c r="J104" s="187"/>
      <c r="K104" s="235">
        <f t="shared" si="20"/>
        <v>0</v>
      </c>
      <c r="L104" s="235">
        <f t="shared" si="20"/>
        <v>0</v>
      </c>
      <c r="M104" s="235">
        <f t="shared" si="19"/>
        <v>0</v>
      </c>
      <c r="N104" s="235">
        <f t="shared" si="19"/>
        <v>0</v>
      </c>
    </row>
    <row r="105" spans="1:14" ht="20.100000000000001" customHeight="1" x14ac:dyDescent="0.2">
      <c r="A105" s="15" t="s">
        <v>383</v>
      </c>
      <c r="B105" s="29">
        <f t="shared" ref="B105:J105" si="21">SUM(B101:B104)</f>
        <v>2</v>
      </c>
      <c r="C105" s="29">
        <f t="shared" si="21"/>
        <v>2</v>
      </c>
      <c r="D105" s="29">
        <f t="shared" si="21"/>
        <v>1</v>
      </c>
      <c r="E105" s="29">
        <f t="shared" si="21"/>
        <v>0</v>
      </c>
      <c r="F105" s="29">
        <f t="shared" si="21"/>
        <v>5</v>
      </c>
      <c r="G105" s="29">
        <f t="shared" si="21"/>
        <v>24</v>
      </c>
      <c r="H105" s="29">
        <f t="shared" si="21"/>
        <v>100</v>
      </c>
      <c r="I105" s="29">
        <f t="shared" si="21"/>
        <v>2</v>
      </c>
      <c r="J105" s="29">
        <f t="shared" si="21"/>
        <v>0</v>
      </c>
      <c r="K105" s="235">
        <f t="shared" si="20"/>
        <v>8.3333333333333329E-2</v>
      </c>
      <c r="L105" s="235">
        <f t="shared" si="20"/>
        <v>0.02</v>
      </c>
      <c r="M105" s="235">
        <f t="shared" si="19"/>
        <v>0.5</v>
      </c>
      <c r="N105" s="235">
        <f>IF(J105=0, 0, E105/J105)</f>
        <v>0</v>
      </c>
    </row>
    <row r="106" spans="1:14" ht="20.100000000000001" customHeight="1" x14ac:dyDescent="0.2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188"/>
      <c r="L106" s="188"/>
      <c r="M106" s="188"/>
      <c r="N106" s="188"/>
    </row>
    <row r="107" spans="1:14" ht="20.100000000000001" customHeight="1" x14ac:dyDescent="0.2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188"/>
      <c r="L107" s="188"/>
      <c r="M107" s="188"/>
      <c r="N107" s="188"/>
    </row>
    <row r="108" spans="1:14" ht="20.100000000000001" customHeight="1" x14ac:dyDescent="0.2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188"/>
      <c r="L108" s="188"/>
      <c r="M108" s="188"/>
      <c r="N108" s="188"/>
    </row>
    <row r="109" spans="1:14" ht="20.100000000000001" customHeight="1" x14ac:dyDescent="0.2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188"/>
      <c r="L109" s="188"/>
      <c r="M109" s="188"/>
      <c r="N109" s="188"/>
    </row>
    <row r="110" spans="1:14" ht="20.100000000000001" customHeight="1" x14ac:dyDescent="0.25">
      <c r="A110" s="4" t="s">
        <v>86</v>
      </c>
      <c r="B110" s="103"/>
      <c r="C110" s="103"/>
      <c r="D110" s="103"/>
      <c r="E110" s="103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1:14" ht="20.100000000000001" customHeight="1" x14ac:dyDescent="0.2">
      <c r="A111" s="101"/>
      <c r="B111" s="103"/>
      <c r="C111" s="103"/>
      <c r="D111" s="103"/>
      <c r="E111" s="103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1:14" ht="38.25" customHeight="1" x14ac:dyDescent="0.2">
      <c r="A112" s="114" t="s">
        <v>39</v>
      </c>
      <c r="B112" s="352" t="s">
        <v>370</v>
      </c>
      <c r="C112" s="352" t="s">
        <v>372</v>
      </c>
      <c r="D112" s="352" t="s">
        <v>373</v>
      </c>
      <c r="E112" s="352" t="s">
        <v>451</v>
      </c>
      <c r="F112" s="352" t="s">
        <v>383</v>
      </c>
      <c r="G112" s="352" t="s">
        <v>405</v>
      </c>
      <c r="H112" s="352" t="s">
        <v>406</v>
      </c>
      <c r="I112" s="353" t="s">
        <v>407</v>
      </c>
      <c r="J112" s="353" t="s">
        <v>408</v>
      </c>
      <c r="K112" s="352" t="s">
        <v>394</v>
      </c>
      <c r="L112" s="352" t="s">
        <v>381</v>
      </c>
      <c r="M112" s="352" t="s">
        <v>379</v>
      </c>
      <c r="N112" s="295" t="s">
        <v>452</v>
      </c>
    </row>
    <row r="113" spans="1:14" ht="20.100000000000001" customHeight="1" x14ac:dyDescent="0.2">
      <c r="A113" s="88" t="s">
        <v>83</v>
      </c>
      <c r="B113" s="187">
        <v>2</v>
      </c>
      <c r="C113" s="187">
        <v>2</v>
      </c>
      <c r="D113" s="187">
        <v>1</v>
      </c>
      <c r="E113" s="187">
        <v>0</v>
      </c>
      <c r="F113" s="105">
        <f>SUM(B113:E113)</f>
        <v>5</v>
      </c>
      <c r="G113" s="187">
        <v>24</v>
      </c>
      <c r="H113" s="187">
        <v>100</v>
      </c>
      <c r="I113" s="187">
        <v>2</v>
      </c>
      <c r="J113" s="187"/>
      <c r="K113" s="235">
        <f>IF(G113=0, 0, B113/G113)</f>
        <v>8.3333333333333329E-2</v>
      </c>
      <c r="L113" s="235">
        <f t="shared" ref="L113:N116" si="22">IF(H113=0, 0, C113/H113)</f>
        <v>0.02</v>
      </c>
      <c r="M113" s="235">
        <f t="shared" si="22"/>
        <v>0.5</v>
      </c>
      <c r="N113" s="235">
        <f t="shared" si="22"/>
        <v>0</v>
      </c>
    </row>
    <row r="114" spans="1:14" ht="20.100000000000001" customHeight="1" x14ac:dyDescent="0.2">
      <c r="A114" s="169" t="s">
        <v>84</v>
      </c>
      <c r="B114" s="187"/>
      <c r="C114" s="187"/>
      <c r="D114" s="187"/>
      <c r="E114" s="187"/>
      <c r="F114" s="105">
        <f>SUM(B114:E114)</f>
        <v>0</v>
      </c>
      <c r="G114" s="187"/>
      <c r="H114" s="187"/>
      <c r="I114" s="187"/>
      <c r="J114" s="187"/>
      <c r="K114" s="235">
        <f>IF(G114=0, 0, B114/G114)</f>
        <v>0</v>
      </c>
      <c r="L114" s="235">
        <f t="shared" si="22"/>
        <v>0</v>
      </c>
      <c r="M114" s="235">
        <f t="shared" si="22"/>
        <v>0</v>
      </c>
      <c r="N114" s="235">
        <f t="shared" si="22"/>
        <v>0</v>
      </c>
    </row>
    <row r="115" spans="1:14" ht="20.100000000000001" customHeight="1" x14ac:dyDescent="0.2">
      <c r="A115" s="169" t="s">
        <v>85</v>
      </c>
      <c r="B115" s="187"/>
      <c r="C115" s="187"/>
      <c r="D115" s="187"/>
      <c r="E115" s="187"/>
      <c r="F115" s="105">
        <f>SUM(B115:E115)</f>
        <v>0</v>
      </c>
      <c r="G115" s="187"/>
      <c r="H115" s="187"/>
      <c r="I115" s="187"/>
      <c r="J115" s="187"/>
      <c r="K115" s="235">
        <f>IF(G115=0, 0, B115/G115)</f>
        <v>0</v>
      </c>
      <c r="L115" s="235">
        <f t="shared" si="22"/>
        <v>0</v>
      </c>
      <c r="M115" s="235">
        <f t="shared" si="22"/>
        <v>0</v>
      </c>
      <c r="N115" s="235">
        <f t="shared" si="22"/>
        <v>0</v>
      </c>
    </row>
    <row r="116" spans="1:14" ht="20.100000000000001" customHeight="1" x14ac:dyDescent="0.2">
      <c r="A116" s="15" t="s">
        <v>383</v>
      </c>
      <c r="B116" s="29"/>
      <c r="C116" s="29"/>
      <c r="D116" s="29"/>
      <c r="E116" s="29"/>
      <c r="F116" s="105">
        <f>SUM(B116:E116)</f>
        <v>0</v>
      </c>
      <c r="G116" s="105">
        <f>'HP 1 Statusgruppen'!B126</f>
        <v>0</v>
      </c>
      <c r="H116" s="105">
        <f>'HP 1 Statusgruppen'!C126</f>
        <v>0</v>
      </c>
      <c r="I116" s="105">
        <f>'HP 1 Statusgruppen'!D126</f>
        <v>0</v>
      </c>
      <c r="J116" s="105">
        <f>'HP 1 Statusgruppen'!E126</f>
        <v>0</v>
      </c>
      <c r="K116" s="235">
        <f>IF(G116=0, 0, B116/G116)</f>
        <v>0</v>
      </c>
      <c r="L116" s="235">
        <f t="shared" si="22"/>
        <v>0</v>
      </c>
      <c r="M116" s="235">
        <f t="shared" si="22"/>
        <v>0</v>
      </c>
      <c r="N116" s="235">
        <f t="shared" si="22"/>
        <v>0</v>
      </c>
    </row>
    <row r="117" spans="1:14" ht="20.100000000000001" customHeight="1" x14ac:dyDescent="0.2">
      <c r="A117" s="5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1:14" ht="20.100000000000001" customHeight="1" x14ac:dyDescent="0.2">
      <c r="A118" s="5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1:14" ht="20.100000000000001" customHeight="1" x14ac:dyDescent="0.2">
      <c r="A119" s="5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1:14" ht="20.100000000000001" customHeight="1" x14ac:dyDescent="0.2">
      <c r="A120" s="5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20.100000000000001" customHeight="1" x14ac:dyDescent="0.25">
      <c r="A121" s="4" t="s">
        <v>404</v>
      </c>
      <c r="B121" s="103"/>
      <c r="C121" s="103"/>
      <c r="D121" s="103"/>
      <c r="E121" s="103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20.100000000000001" customHeight="1" x14ac:dyDescent="0.2">
      <c r="A122" s="101"/>
      <c r="B122" s="103"/>
      <c r="C122" s="103"/>
      <c r="D122" s="103"/>
      <c r="E122" s="103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1:14" ht="38.25" customHeight="1" x14ac:dyDescent="0.2">
      <c r="A123" s="114" t="s">
        <v>39</v>
      </c>
      <c r="B123" s="352" t="s">
        <v>370</v>
      </c>
      <c r="C123" s="352" t="s">
        <v>372</v>
      </c>
      <c r="D123" s="352" t="s">
        <v>373</v>
      </c>
      <c r="E123" s="352" t="s">
        <v>451</v>
      </c>
      <c r="F123" s="352" t="s">
        <v>383</v>
      </c>
      <c r="G123" s="352" t="s">
        <v>405</v>
      </c>
      <c r="H123" s="352" t="s">
        <v>406</v>
      </c>
      <c r="I123" s="353" t="s">
        <v>407</v>
      </c>
      <c r="J123" s="353" t="s">
        <v>408</v>
      </c>
      <c r="K123" s="352" t="s">
        <v>394</v>
      </c>
      <c r="L123" s="352" t="s">
        <v>381</v>
      </c>
      <c r="M123" s="352" t="s">
        <v>379</v>
      </c>
      <c r="N123" s="295" t="s">
        <v>452</v>
      </c>
    </row>
    <row r="124" spans="1:14" ht="20.100000000000001" customHeight="1" x14ac:dyDescent="0.2">
      <c r="A124" s="88" t="s">
        <v>29</v>
      </c>
      <c r="B124" s="187">
        <v>2</v>
      </c>
      <c r="C124" s="187">
        <v>2</v>
      </c>
      <c r="D124" s="187">
        <v>1</v>
      </c>
      <c r="E124" s="187">
        <v>0</v>
      </c>
      <c r="F124" s="105">
        <f>SUM(B124:E124)</f>
        <v>5</v>
      </c>
      <c r="G124" s="187">
        <v>24</v>
      </c>
      <c r="H124" s="187">
        <v>100</v>
      </c>
      <c r="I124" s="187">
        <v>2</v>
      </c>
      <c r="J124" s="187">
        <f>'HP 1 Statusgruppen'!E106</f>
        <v>0</v>
      </c>
      <c r="K124" s="235">
        <f>IF(G124=0, 0, B124/G124)</f>
        <v>8.3333333333333329E-2</v>
      </c>
      <c r="L124" s="235">
        <f>IF(H124=0, 0, C124/H124)</f>
        <v>0.02</v>
      </c>
      <c r="M124" s="235">
        <f t="shared" ref="M124:N128" si="23">IF(I124=0, 0, D124/I124)</f>
        <v>0.5</v>
      </c>
      <c r="N124" s="235">
        <f t="shared" si="23"/>
        <v>0</v>
      </c>
    </row>
    <row r="125" spans="1:14" ht="20.100000000000001" customHeight="1" x14ac:dyDescent="0.2">
      <c r="A125" s="88" t="s">
        <v>83</v>
      </c>
      <c r="B125" s="187"/>
      <c r="C125" s="187"/>
      <c r="D125" s="187"/>
      <c r="E125" s="187"/>
      <c r="F125" s="105">
        <f>SUM(B125:E125)</f>
        <v>0</v>
      </c>
      <c r="G125" s="187"/>
      <c r="H125" s="187"/>
      <c r="I125" s="187"/>
      <c r="J125" s="187"/>
      <c r="K125" s="235">
        <f t="shared" ref="K125:L128" si="24">IF(G125=0, 0, B125/G125)</f>
        <v>0</v>
      </c>
      <c r="L125" s="235">
        <f t="shared" si="24"/>
        <v>0</v>
      </c>
      <c r="M125" s="235">
        <f t="shared" si="23"/>
        <v>0</v>
      </c>
      <c r="N125" s="235">
        <f t="shared" si="23"/>
        <v>0</v>
      </c>
    </row>
    <row r="126" spans="1:14" ht="20.100000000000001" customHeight="1" x14ac:dyDescent="0.2">
      <c r="A126" s="169" t="s">
        <v>84</v>
      </c>
      <c r="B126" s="187"/>
      <c r="C126" s="187"/>
      <c r="D126" s="187"/>
      <c r="E126" s="187"/>
      <c r="F126" s="105">
        <f>SUM(B126:E126)</f>
        <v>0</v>
      </c>
      <c r="G126" s="187"/>
      <c r="H126" s="187"/>
      <c r="I126" s="187"/>
      <c r="J126" s="187"/>
      <c r="K126" s="235">
        <f t="shared" si="24"/>
        <v>0</v>
      </c>
      <c r="L126" s="235">
        <f t="shared" si="24"/>
        <v>0</v>
      </c>
      <c r="M126" s="235">
        <f t="shared" si="23"/>
        <v>0</v>
      </c>
      <c r="N126" s="235">
        <f t="shared" si="23"/>
        <v>0</v>
      </c>
    </row>
    <row r="127" spans="1:14" ht="20.100000000000001" customHeight="1" x14ac:dyDescent="0.2">
      <c r="A127" s="169" t="s">
        <v>85</v>
      </c>
      <c r="B127" s="187"/>
      <c r="C127" s="187"/>
      <c r="D127" s="187"/>
      <c r="E127" s="187"/>
      <c r="F127" s="105">
        <f>SUM(B127:E127)</f>
        <v>0</v>
      </c>
      <c r="G127" s="187"/>
      <c r="H127" s="187"/>
      <c r="I127" s="187"/>
      <c r="J127" s="187"/>
      <c r="K127" s="235">
        <f t="shared" si="24"/>
        <v>0</v>
      </c>
      <c r="L127" s="235">
        <f t="shared" si="24"/>
        <v>0</v>
      </c>
      <c r="M127" s="235">
        <f t="shared" si="23"/>
        <v>0</v>
      </c>
      <c r="N127" s="235">
        <f t="shared" si="23"/>
        <v>0</v>
      </c>
    </row>
    <row r="128" spans="1:14" ht="20.100000000000001" customHeight="1" x14ac:dyDescent="0.2">
      <c r="A128" s="15" t="s">
        <v>383</v>
      </c>
      <c r="B128" s="29">
        <f t="shared" ref="B128:G128" si="25">SUM(B124:B127)</f>
        <v>2</v>
      </c>
      <c r="C128" s="29">
        <f t="shared" si="25"/>
        <v>2</v>
      </c>
      <c r="D128" s="29">
        <f t="shared" si="25"/>
        <v>1</v>
      </c>
      <c r="E128" s="29">
        <f t="shared" si="25"/>
        <v>0</v>
      </c>
      <c r="F128" s="29">
        <f t="shared" si="25"/>
        <v>5</v>
      </c>
      <c r="G128" s="29">
        <f t="shared" si="25"/>
        <v>24</v>
      </c>
      <c r="H128" s="29">
        <f>SUM(H124:H127)</f>
        <v>100</v>
      </c>
      <c r="I128" s="29">
        <f>SUM(I124:I127)</f>
        <v>2</v>
      </c>
      <c r="J128" s="29">
        <f>SUM(J124:J127)</f>
        <v>0</v>
      </c>
      <c r="K128" s="235">
        <f t="shared" si="24"/>
        <v>8.3333333333333329E-2</v>
      </c>
      <c r="L128" s="235">
        <f t="shared" si="24"/>
        <v>0.02</v>
      </c>
      <c r="M128" s="235">
        <f t="shared" si="23"/>
        <v>0.5</v>
      </c>
      <c r="N128" s="235">
        <f>IF(J128=0, 0, E128/J128)</f>
        <v>0</v>
      </c>
    </row>
  </sheetData>
  <customSheetViews>
    <customSheetView guid="{44F1111D-E141-4521-B561-50BB9B217F94}" scale="50">
      <rowBreaks count="4" manualBreakCount="4">
        <brk id="36" max="24" man="1"/>
        <brk id="60" max="24" man="1"/>
        <brk id="84" max="24" man="1"/>
        <brk id="108" max="24" man="1"/>
      </rowBreaks>
      <colBreaks count="1" manualBreakCount="1">
        <brk id="14" max="1048575" man="1"/>
      </colBreaks>
      <pageMargins left="0.70866141732283472" right="0.70866141732283472" top="0.78740157480314965" bottom="0.78740157480314965" header="0.31496062992125984" footer="0.31496062992125984"/>
      <pageSetup paperSize="9" scale="53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3" orientation="portrait" r:id="rId2"/>
  <rowBreaks count="4" manualBreakCount="4">
    <brk id="35" max="24" man="1"/>
    <brk id="60" max="24" man="1"/>
    <brk id="85" max="24" man="1"/>
    <brk id="109" max="24" man="1"/>
  </rowBreaks>
  <colBreaks count="1" manualBreakCount="1">
    <brk id="14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7"/>
  <sheetViews>
    <sheetView topLeftCell="A51" zoomScale="70" zoomScaleNormal="70" zoomScaleSheetLayoutView="30" workbookViewId="0">
      <selection activeCell="A94" sqref="A94"/>
    </sheetView>
  </sheetViews>
  <sheetFormatPr baseColWidth="10" defaultColWidth="12.7109375" defaultRowHeight="18" customHeight="1" x14ac:dyDescent="0.2"/>
  <cols>
    <col min="1" max="1" width="29" style="190" customWidth="1"/>
    <col min="2" max="2" width="10.28515625" style="190" customWidth="1"/>
    <col min="3" max="14" width="10.28515625" style="101" customWidth="1"/>
    <col min="15" max="21" width="12.7109375" style="101"/>
    <col min="22" max="22" width="8.85546875" style="101" customWidth="1"/>
    <col min="23" max="16384" width="12.7109375" style="101"/>
  </cols>
  <sheetData>
    <row r="1" spans="1:26" s="102" customFormat="1" ht="18" customHeight="1" x14ac:dyDescent="0.25">
      <c r="A1" s="427" t="s">
        <v>363</v>
      </c>
      <c r="B1" s="189"/>
    </row>
    <row r="2" spans="1:26" ht="18" customHeight="1" x14ac:dyDescent="0.2">
      <c r="C2" s="103"/>
    </row>
    <row r="3" spans="1:26" ht="18" customHeight="1" x14ac:dyDescent="0.25">
      <c r="A3" s="191" t="s">
        <v>6</v>
      </c>
      <c r="B3" s="191"/>
      <c r="C3" s="19"/>
      <c r="D3" s="19"/>
      <c r="E3" s="19"/>
      <c r="F3" s="19"/>
      <c r="G3" s="19"/>
      <c r="H3" s="428"/>
      <c r="I3" s="102"/>
      <c r="J3" s="102"/>
      <c r="P3" s="18" t="s">
        <v>11</v>
      </c>
      <c r="Q3" s="102"/>
      <c r="R3" s="102"/>
      <c r="S3" s="102"/>
      <c r="T3" s="102"/>
      <c r="U3" s="102"/>
      <c r="V3" s="102"/>
      <c r="W3"/>
      <c r="X3"/>
      <c r="Y3"/>
      <c r="Z3"/>
    </row>
    <row r="4" spans="1:26" ht="18" customHeight="1" x14ac:dyDescent="0.2">
      <c r="A4" s="192"/>
      <c r="B4" s="192"/>
      <c r="C4" s="103"/>
    </row>
    <row r="5" spans="1:26" ht="18" customHeight="1" x14ac:dyDescent="0.2">
      <c r="A5" s="193" t="s">
        <v>10</v>
      </c>
      <c r="B5" s="193"/>
      <c r="C5" s="103"/>
    </row>
    <row r="6" spans="1:26" ht="18" customHeight="1" x14ac:dyDescent="0.2">
      <c r="A6" s="192"/>
      <c r="B6" s="192"/>
      <c r="C6" s="103"/>
    </row>
    <row r="7" spans="1:26" ht="18" customHeight="1" x14ac:dyDescent="0.2">
      <c r="A7" s="193" t="s">
        <v>4</v>
      </c>
      <c r="B7" s="193"/>
      <c r="C7" s="77"/>
      <c r="D7" s="77"/>
      <c r="E7" s="77"/>
      <c r="F7" s="77"/>
      <c r="G7" s="77"/>
    </row>
    <row r="8" spans="1:26" ht="18" customHeight="1" x14ac:dyDescent="0.2">
      <c r="C8" s="103"/>
    </row>
    <row r="10" spans="1:26" ht="18" customHeight="1" x14ac:dyDescent="0.2">
      <c r="A10" s="79" t="s">
        <v>29</v>
      </c>
      <c r="B10" s="79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</row>
    <row r="11" spans="1:26" ht="26.25" customHeight="1" x14ac:dyDescent="0.2">
      <c r="A11" s="359" t="s">
        <v>1</v>
      </c>
      <c r="B11" s="358" t="s">
        <v>347</v>
      </c>
      <c r="C11" s="358" t="s">
        <v>348</v>
      </c>
      <c r="D11" s="358" t="s">
        <v>349</v>
      </c>
      <c r="E11" s="358" t="s">
        <v>442</v>
      </c>
      <c r="F11" s="358" t="s">
        <v>383</v>
      </c>
      <c r="G11" s="358" t="s">
        <v>375</v>
      </c>
      <c r="H11" s="358" t="s">
        <v>376</v>
      </c>
      <c r="I11" s="358" t="s">
        <v>377</v>
      </c>
      <c r="J11" s="358" t="s">
        <v>443</v>
      </c>
      <c r="K11" s="162"/>
      <c r="L11" s="162"/>
      <c r="M11" s="162"/>
      <c r="N11" s="162"/>
      <c r="O11" s="162"/>
      <c r="P11" s="162"/>
    </row>
    <row r="12" spans="1:26" ht="18" customHeight="1" x14ac:dyDescent="0.2">
      <c r="A12" s="86" t="s">
        <v>237</v>
      </c>
      <c r="B12" s="195">
        <v>3</v>
      </c>
      <c r="C12" s="187">
        <v>23</v>
      </c>
      <c r="D12" s="187">
        <v>1</v>
      </c>
      <c r="E12" s="187">
        <v>0</v>
      </c>
      <c r="F12" s="408">
        <f>SUM(B12:E12)</f>
        <v>27</v>
      </c>
      <c r="G12" s="235">
        <f>IF(F12=0,0,B12/F12)</f>
        <v>0.1111111111111111</v>
      </c>
      <c r="H12" s="235">
        <f>IF(F12=0,0,C12/F12)</f>
        <v>0.85185185185185186</v>
      </c>
      <c r="I12" s="235">
        <f>IF(F12=0,0,D12/F12)</f>
        <v>3.7037037037037035E-2</v>
      </c>
      <c r="J12" s="235">
        <f>IF(F12=0,0,E12/F12)</f>
        <v>0</v>
      </c>
      <c r="K12" s="162"/>
      <c r="L12" s="162"/>
      <c r="M12" s="162"/>
      <c r="N12" s="162"/>
      <c r="O12" s="162"/>
      <c r="P12" s="162"/>
    </row>
    <row r="13" spans="1:26" ht="18" customHeight="1" x14ac:dyDescent="0.2">
      <c r="A13" s="86" t="s">
        <v>238</v>
      </c>
      <c r="B13" s="195">
        <v>2</v>
      </c>
      <c r="C13" s="187">
        <v>11</v>
      </c>
      <c r="D13" s="187">
        <v>0</v>
      </c>
      <c r="E13" s="187">
        <v>0</v>
      </c>
      <c r="F13" s="408">
        <f t="shared" ref="F13:F21" si="0">SUM(B13:E13)</f>
        <v>13</v>
      </c>
      <c r="G13" s="235">
        <f t="shared" ref="G13:G21" si="1">IF(F13=0,0,B13/F13)</f>
        <v>0.15384615384615385</v>
      </c>
      <c r="H13" s="429">
        <f t="shared" ref="H13:H21" si="2">IF(F13=0,0,C13/F13)</f>
        <v>0.84615384615384615</v>
      </c>
      <c r="I13" s="429">
        <f t="shared" ref="I13:I21" si="3">IF(F13=0,0,D13/F13)</f>
        <v>0</v>
      </c>
      <c r="J13" s="429">
        <f t="shared" ref="J13:J21" si="4">IF(F13=0,0,E13/F13)</f>
        <v>0</v>
      </c>
      <c r="K13" s="162"/>
      <c r="L13" s="162"/>
      <c r="M13" s="162"/>
      <c r="N13" s="162"/>
      <c r="O13" s="162"/>
      <c r="P13" s="162"/>
    </row>
    <row r="14" spans="1:26" ht="18" customHeight="1" x14ac:dyDescent="0.2">
      <c r="A14" s="86" t="s">
        <v>239</v>
      </c>
      <c r="B14" s="195">
        <v>2</v>
      </c>
      <c r="C14" s="187">
        <v>31</v>
      </c>
      <c r="D14" s="187">
        <v>0</v>
      </c>
      <c r="E14" s="187">
        <v>0</v>
      </c>
      <c r="F14" s="408">
        <f t="shared" si="0"/>
        <v>33</v>
      </c>
      <c r="G14" s="235">
        <f t="shared" si="1"/>
        <v>6.0606060606060608E-2</v>
      </c>
      <c r="H14" s="429">
        <f t="shared" si="2"/>
        <v>0.93939393939393945</v>
      </c>
      <c r="I14" s="429">
        <f t="shared" si="3"/>
        <v>0</v>
      </c>
      <c r="J14" s="429">
        <f t="shared" si="4"/>
        <v>0</v>
      </c>
      <c r="K14" s="162"/>
      <c r="L14" s="162"/>
      <c r="M14" s="162"/>
      <c r="N14" s="162"/>
      <c r="O14" s="162"/>
      <c r="P14" s="162"/>
    </row>
    <row r="15" spans="1:26" ht="18" customHeight="1" x14ac:dyDescent="0.2">
      <c r="A15" s="86" t="s">
        <v>240</v>
      </c>
      <c r="B15" s="195">
        <v>7</v>
      </c>
      <c r="C15" s="187">
        <v>40</v>
      </c>
      <c r="D15" s="187">
        <v>0</v>
      </c>
      <c r="E15" s="187">
        <v>0</v>
      </c>
      <c r="F15" s="408">
        <f t="shared" si="0"/>
        <v>47</v>
      </c>
      <c r="G15" s="235">
        <f t="shared" si="1"/>
        <v>0.14893617021276595</v>
      </c>
      <c r="H15" s="429">
        <f t="shared" si="2"/>
        <v>0.85106382978723405</v>
      </c>
      <c r="I15" s="429">
        <f t="shared" si="3"/>
        <v>0</v>
      </c>
      <c r="J15" s="429">
        <f t="shared" si="4"/>
        <v>0</v>
      </c>
      <c r="K15" s="162"/>
      <c r="L15" s="162"/>
      <c r="M15" s="162"/>
      <c r="N15" s="162"/>
      <c r="O15" s="162"/>
      <c r="P15" s="162"/>
    </row>
    <row r="16" spans="1:26" ht="18" customHeight="1" thickBot="1" x14ac:dyDescent="0.25">
      <c r="A16" s="86" t="s">
        <v>241</v>
      </c>
      <c r="B16" s="195">
        <v>3</v>
      </c>
      <c r="C16" s="187">
        <v>28</v>
      </c>
      <c r="D16" s="187">
        <v>0</v>
      </c>
      <c r="E16" s="187">
        <v>0</v>
      </c>
      <c r="F16" s="408">
        <f t="shared" si="0"/>
        <v>31</v>
      </c>
      <c r="G16" s="235">
        <f t="shared" si="1"/>
        <v>9.6774193548387094E-2</v>
      </c>
      <c r="H16" s="429">
        <f t="shared" si="2"/>
        <v>0.90322580645161288</v>
      </c>
      <c r="I16" s="429">
        <f t="shared" si="3"/>
        <v>0</v>
      </c>
      <c r="J16" s="429">
        <f t="shared" si="4"/>
        <v>0</v>
      </c>
      <c r="K16" s="162"/>
      <c r="L16" s="162"/>
      <c r="M16" s="162"/>
      <c r="N16" s="162"/>
      <c r="O16" s="162"/>
      <c r="P16" s="162"/>
    </row>
    <row r="17" spans="1:16" ht="18" customHeight="1" thickBot="1" x14ac:dyDescent="0.25">
      <c r="A17" s="280" t="s">
        <v>236</v>
      </c>
      <c r="B17" s="245">
        <f>SUM(B12:B16)</f>
        <v>17</v>
      </c>
      <c r="C17" s="245">
        <f>SUM(C12:C16)</f>
        <v>133</v>
      </c>
      <c r="D17" s="245">
        <f>SUM(D12:D16)</f>
        <v>1</v>
      </c>
      <c r="E17" s="245">
        <f>SUM(E12:E16)</f>
        <v>0</v>
      </c>
      <c r="F17" s="409">
        <f t="shared" si="0"/>
        <v>151</v>
      </c>
      <c r="G17" s="410">
        <f t="shared" si="1"/>
        <v>0.11258278145695365</v>
      </c>
      <c r="H17" s="430">
        <f t="shared" si="2"/>
        <v>0.88079470198675491</v>
      </c>
      <c r="I17" s="430">
        <f t="shared" si="3"/>
        <v>6.6225165562913907E-3</v>
      </c>
      <c r="J17" s="430">
        <f t="shared" si="4"/>
        <v>0</v>
      </c>
      <c r="K17" s="162"/>
      <c r="L17" s="162"/>
      <c r="M17" s="162"/>
      <c r="N17" s="162"/>
      <c r="O17" s="162"/>
      <c r="P17" s="162"/>
    </row>
    <row r="18" spans="1:16" ht="18" customHeight="1" x14ac:dyDescent="0.2">
      <c r="A18" s="86" t="s">
        <v>242</v>
      </c>
      <c r="B18" s="195">
        <v>9</v>
      </c>
      <c r="C18" s="187">
        <v>13</v>
      </c>
      <c r="D18" s="411">
        <v>0</v>
      </c>
      <c r="E18" s="411">
        <v>0</v>
      </c>
      <c r="F18" s="408">
        <f t="shared" si="0"/>
        <v>22</v>
      </c>
      <c r="G18" s="235">
        <f t="shared" si="1"/>
        <v>0.40909090909090912</v>
      </c>
      <c r="H18" s="429">
        <f t="shared" si="2"/>
        <v>0.59090909090909094</v>
      </c>
      <c r="I18" s="429">
        <f t="shared" si="3"/>
        <v>0</v>
      </c>
      <c r="J18" s="429">
        <f t="shared" si="4"/>
        <v>0</v>
      </c>
      <c r="K18" s="162"/>
      <c r="L18" s="162"/>
      <c r="M18" s="162"/>
      <c r="N18" s="162"/>
      <c r="O18" s="162"/>
      <c r="P18" s="162"/>
    </row>
    <row r="19" spans="1:16" ht="18" customHeight="1" x14ac:dyDescent="0.2">
      <c r="A19" s="86" t="s">
        <v>243</v>
      </c>
      <c r="B19" s="195">
        <v>13</v>
      </c>
      <c r="C19" s="187">
        <v>10</v>
      </c>
      <c r="D19" s="411">
        <v>0</v>
      </c>
      <c r="E19" s="411">
        <v>0</v>
      </c>
      <c r="F19" s="408">
        <f t="shared" si="0"/>
        <v>23</v>
      </c>
      <c r="G19" s="235">
        <f t="shared" si="1"/>
        <v>0.56521739130434778</v>
      </c>
      <c r="H19" s="429">
        <f t="shared" si="2"/>
        <v>0.43478260869565216</v>
      </c>
      <c r="I19" s="429">
        <f t="shared" si="3"/>
        <v>0</v>
      </c>
      <c r="J19" s="429">
        <f t="shared" si="4"/>
        <v>0</v>
      </c>
      <c r="K19" s="162"/>
      <c r="L19" s="162"/>
      <c r="M19" s="162"/>
      <c r="N19" s="162"/>
      <c r="O19" s="162"/>
      <c r="P19" s="162"/>
    </row>
    <row r="20" spans="1:16" ht="18" customHeight="1" thickBot="1" x14ac:dyDescent="0.25">
      <c r="A20" s="196" t="s">
        <v>244</v>
      </c>
      <c r="B20" s="199">
        <v>9</v>
      </c>
      <c r="C20" s="412">
        <v>22</v>
      </c>
      <c r="D20" s="411">
        <v>0</v>
      </c>
      <c r="E20" s="411">
        <v>0</v>
      </c>
      <c r="F20" s="413">
        <f t="shared" si="0"/>
        <v>31</v>
      </c>
      <c r="G20" s="414">
        <f t="shared" si="1"/>
        <v>0.29032258064516131</v>
      </c>
      <c r="H20" s="431">
        <f t="shared" si="2"/>
        <v>0.70967741935483875</v>
      </c>
      <c r="I20" s="431">
        <f t="shared" si="3"/>
        <v>0</v>
      </c>
      <c r="J20" s="431">
        <f t="shared" si="4"/>
        <v>0</v>
      </c>
      <c r="K20" s="162"/>
      <c r="L20" s="162"/>
      <c r="M20" s="162"/>
      <c r="N20" s="162"/>
      <c r="O20" s="162"/>
      <c r="P20" s="162"/>
    </row>
    <row r="21" spans="1:16" ht="18" customHeight="1" thickBot="1" x14ac:dyDescent="0.25">
      <c r="A21" s="280" t="s">
        <v>383</v>
      </c>
      <c r="B21" s="248">
        <f>SUM(B17:B20)</f>
        <v>48</v>
      </c>
      <c r="C21" s="248">
        <f>SUM(C17:C20)</f>
        <v>178</v>
      </c>
      <c r="D21" s="248">
        <f>SUM(D17:D20)</f>
        <v>1</v>
      </c>
      <c r="E21" s="248">
        <f>SUM(E17:E20)</f>
        <v>0</v>
      </c>
      <c r="F21" s="249">
        <f t="shared" si="0"/>
        <v>227</v>
      </c>
      <c r="G21" s="281">
        <f t="shared" si="1"/>
        <v>0.21145374449339208</v>
      </c>
      <c r="H21" s="430">
        <f t="shared" si="2"/>
        <v>0.78414096916299558</v>
      </c>
      <c r="I21" s="430">
        <f t="shared" si="3"/>
        <v>4.4052863436123352E-3</v>
      </c>
      <c r="J21" s="442">
        <f t="shared" si="4"/>
        <v>0</v>
      </c>
      <c r="K21" s="443"/>
      <c r="L21" s="162"/>
      <c r="M21" s="162"/>
      <c r="N21" s="162"/>
      <c r="O21" s="162"/>
      <c r="P21" s="162"/>
    </row>
    <row r="22" spans="1:16" ht="18" customHeight="1" x14ac:dyDescent="0.2">
      <c r="A22" s="80"/>
      <c r="B22" s="80"/>
      <c r="C22" s="42"/>
      <c r="D22" s="42"/>
      <c r="E22" s="42"/>
      <c r="F22" s="60"/>
      <c r="G22" s="60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1:16" ht="18" customHeight="1" x14ac:dyDescent="0.2">
      <c r="A23" s="80"/>
      <c r="B23" s="80"/>
      <c r="C23" s="42"/>
      <c r="D23" s="42"/>
      <c r="E23" s="42"/>
      <c r="F23" s="60"/>
      <c r="G23" s="60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6" ht="18" customHeight="1" x14ac:dyDescent="0.2">
      <c r="A24" s="80"/>
      <c r="B24" s="80"/>
      <c r="C24" s="42"/>
      <c r="D24" s="42"/>
      <c r="E24" s="42"/>
      <c r="F24" s="60"/>
      <c r="G24" s="60"/>
      <c r="H24" s="162"/>
      <c r="I24" s="162"/>
      <c r="J24" s="162"/>
      <c r="K24" s="162"/>
      <c r="L24" s="162"/>
      <c r="M24" s="162"/>
      <c r="N24" s="162"/>
      <c r="O24" s="162"/>
      <c r="P24" s="162"/>
    </row>
    <row r="25" spans="1:16" ht="18" customHeight="1" x14ac:dyDescent="0.2">
      <c r="A25" s="46" t="s">
        <v>30</v>
      </c>
      <c r="B25" s="80"/>
      <c r="C25" s="42"/>
      <c r="D25" s="42"/>
      <c r="E25" s="42"/>
      <c r="F25" s="60"/>
      <c r="G25" s="60"/>
      <c r="H25" s="162"/>
      <c r="I25" s="162"/>
      <c r="J25" s="162"/>
      <c r="K25" s="162"/>
      <c r="L25" s="162"/>
      <c r="M25" s="162"/>
      <c r="N25" s="162"/>
      <c r="O25" s="162"/>
      <c r="P25" s="162"/>
    </row>
    <row r="26" spans="1:16" ht="21.75" customHeight="1" x14ac:dyDescent="0.2">
      <c r="A26" s="360" t="s">
        <v>1</v>
      </c>
      <c r="B26" s="360" t="s">
        <v>347</v>
      </c>
      <c r="C26" s="360" t="s">
        <v>348</v>
      </c>
      <c r="D26" s="360" t="s">
        <v>349</v>
      </c>
      <c r="E26" s="360" t="s">
        <v>442</v>
      </c>
      <c r="F26" s="360" t="s">
        <v>383</v>
      </c>
      <c r="G26" s="360" t="s">
        <v>375</v>
      </c>
      <c r="H26" s="360" t="s">
        <v>376</v>
      </c>
      <c r="I26" s="360" t="s">
        <v>377</v>
      </c>
      <c r="J26" s="360" t="s">
        <v>443</v>
      </c>
      <c r="K26" s="162"/>
      <c r="L26" s="162"/>
      <c r="M26" s="162"/>
      <c r="N26" s="162"/>
      <c r="O26" s="162"/>
      <c r="P26" s="162"/>
    </row>
    <row r="27" spans="1:16" ht="18" customHeight="1" x14ac:dyDescent="0.2">
      <c r="A27" s="86" t="s">
        <v>237</v>
      </c>
      <c r="B27" s="195">
        <v>3</v>
      </c>
      <c r="C27" s="187">
        <v>23</v>
      </c>
      <c r="D27" s="187">
        <v>0</v>
      </c>
      <c r="E27" s="187">
        <v>0</v>
      </c>
      <c r="F27" s="408">
        <f>SUM(B27:E27)</f>
        <v>26</v>
      </c>
      <c r="G27" s="235">
        <f>IF(F27=0,0,B27/F27)</f>
        <v>0.11538461538461539</v>
      </c>
      <c r="H27" s="235">
        <f>IF(F27=0,0,C27/F27)</f>
        <v>0.88461538461538458</v>
      </c>
      <c r="I27" s="235">
        <f>IF(F27=0,0,D27/F27)</f>
        <v>0</v>
      </c>
      <c r="J27" s="235">
        <f>IF(F27=0,0,E27/F27)</f>
        <v>0</v>
      </c>
      <c r="K27" s="162"/>
      <c r="L27" s="162"/>
      <c r="M27" s="162"/>
      <c r="N27" s="162"/>
      <c r="O27" s="162"/>
      <c r="P27" s="162"/>
    </row>
    <row r="28" spans="1:16" ht="18" customHeight="1" x14ac:dyDescent="0.2">
      <c r="A28" s="86" t="s">
        <v>238</v>
      </c>
      <c r="B28" s="195"/>
      <c r="C28" s="187"/>
      <c r="D28" s="187"/>
      <c r="E28" s="187"/>
      <c r="F28" s="408">
        <f t="shared" ref="F28:F36" si="5">SUM(B28:E28)</f>
        <v>0</v>
      </c>
      <c r="G28" s="171">
        <f t="shared" ref="G28:G36" si="6">IF(F28=0,0,B28/F28)</f>
        <v>0</v>
      </c>
      <c r="H28" s="432">
        <f t="shared" ref="H28:H36" si="7">IF(F28=0,0,C28/F28)</f>
        <v>0</v>
      </c>
      <c r="I28" s="432">
        <f t="shared" ref="I28:I36" si="8">IF(F28=0,0,D28/F28)</f>
        <v>0</v>
      </c>
      <c r="J28" s="432">
        <f t="shared" ref="J28:J36" si="9">IF(F28=0,0,E28/F28)</f>
        <v>0</v>
      </c>
      <c r="K28" s="162"/>
      <c r="L28" s="162"/>
      <c r="M28" s="162"/>
      <c r="N28" s="162"/>
      <c r="O28" s="162"/>
      <c r="P28" s="162"/>
    </row>
    <row r="29" spans="1:16" ht="18" customHeight="1" x14ac:dyDescent="0.2">
      <c r="A29" s="86" t="s">
        <v>239</v>
      </c>
      <c r="B29" s="195"/>
      <c r="C29" s="187"/>
      <c r="D29" s="187"/>
      <c r="E29" s="187"/>
      <c r="F29" s="408">
        <f t="shared" si="5"/>
        <v>0</v>
      </c>
      <c r="G29" s="171">
        <f t="shared" si="6"/>
        <v>0</v>
      </c>
      <c r="H29" s="432">
        <f t="shared" si="7"/>
        <v>0</v>
      </c>
      <c r="I29" s="432">
        <f t="shared" si="8"/>
        <v>0</v>
      </c>
      <c r="J29" s="432">
        <f t="shared" si="9"/>
        <v>0</v>
      </c>
      <c r="K29" s="162"/>
      <c r="L29" s="162"/>
      <c r="M29" s="162"/>
      <c r="N29" s="162"/>
      <c r="O29" s="162"/>
      <c r="P29" s="162"/>
    </row>
    <row r="30" spans="1:16" ht="18" customHeight="1" x14ac:dyDescent="0.2">
      <c r="A30" s="86" t="s">
        <v>240</v>
      </c>
      <c r="B30" s="195"/>
      <c r="C30" s="187"/>
      <c r="D30" s="187"/>
      <c r="E30" s="187"/>
      <c r="F30" s="408">
        <f t="shared" si="5"/>
        <v>0</v>
      </c>
      <c r="G30" s="171">
        <f t="shared" si="6"/>
        <v>0</v>
      </c>
      <c r="H30" s="432">
        <f t="shared" si="7"/>
        <v>0</v>
      </c>
      <c r="I30" s="432">
        <f t="shared" si="8"/>
        <v>0</v>
      </c>
      <c r="J30" s="432">
        <f t="shared" si="9"/>
        <v>0</v>
      </c>
    </row>
    <row r="31" spans="1:16" ht="18" customHeight="1" thickBot="1" x14ac:dyDescent="0.25">
      <c r="A31" s="86" t="s">
        <v>241</v>
      </c>
      <c r="B31" s="195"/>
      <c r="C31" s="187"/>
      <c r="D31" s="187"/>
      <c r="E31" s="187"/>
      <c r="F31" s="408">
        <f t="shared" si="5"/>
        <v>0</v>
      </c>
      <c r="G31" s="171">
        <f t="shared" si="6"/>
        <v>0</v>
      </c>
      <c r="H31" s="432">
        <f t="shared" si="7"/>
        <v>0</v>
      </c>
      <c r="I31" s="432">
        <f t="shared" si="8"/>
        <v>0</v>
      </c>
      <c r="J31" s="432">
        <f t="shared" si="9"/>
        <v>0</v>
      </c>
    </row>
    <row r="32" spans="1:16" ht="18" customHeight="1" thickBot="1" x14ac:dyDescent="0.25">
      <c r="A32" s="277" t="s">
        <v>236</v>
      </c>
      <c r="B32" s="245">
        <f>SUM(B27:B31)</f>
        <v>3</v>
      </c>
      <c r="C32" s="245">
        <f>SUM(C27:C31)</f>
        <v>23</v>
      </c>
      <c r="D32" s="245">
        <f>SUM(D27:D31)</f>
        <v>0</v>
      </c>
      <c r="E32" s="245">
        <f>SUM(E27:E31)</f>
        <v>0</v>
      </c>
      <c r="F32" s="409">
        <f t="shared" si="5"/>
        <v>26</v>
      </c>
      <c r="G32" s="415">
        <f t="shared" si="6"/>
        <v>0.11538461538461539</v>
      </c>
      <c r="H32" s="433">
        <f t="shared" si="7"/>
        <v>0.88461538461538458</v>
      </c>
      <c r="I32" s="433">
        <f t="shared" si="8"/>
        <v>0</v>
      </c>
      <c r="J32" s="440">
        <f t="shared" si="9"/>
        <v>0</v>
      </c>
      <c r="K32" s="441"/>
    </row>
    <row r="33" spans="1:16" ht="18" customHeight="1" x14ac:dyDescent="0.2">
      <c r="A33" s="86" t="s">
        <v>242</v>
      </c>
      <c r="B33" s="195"/>
      <c r="C33" s="187"/>
      <c r="D33" s="187"/>
      <c r="E33" s="187"/>
      <c r="F33" s="408">
        <f t="shared" si="5"/>
        <v>0</v>
      </c>
      <c r="G33" s="171">
        <f t="shared" si="6"/>
        <v>0</v>
      </c>
      <c r="H33" s="432">
        <f t="shared" si="7"/>
        <v>0</v>
      </c>
      <c r="I33" s="432">
        <f t="shared" si="8"/>
        <v>0</v>
      </c>
      <c r="J33" s="432">
        <f t="shared" si="9"/>
        <v>0</v>
      </c>
    </row>
    <row r="34" spans="1:16" ht="18" customHeight="1" x14ac:dyDescent="0.2">
      <c r="A34" s="86" t="s">
        <v>243</v>
      </c>
      <c r="B34" s="195"/>
      <c r="C34" s="187"/>
      <c r="D34" s="187"/>
      <c r="E34" s="187"/>
      <c r="F34" s="408">
        <f t="shared" si="5"/>
        <v>0</v>
      </c>
      <c r="G34" s="171">
        <f t="shared" si="6"/>
        <v>0</v>
      </c>
      <c r="H34" s="432">
        <f t="shared" si="7"/>
        <v>0</v>
      </c>
      <c r="I34" s="432">
        <f t="shared" si="8"/>
        <v>0</v>
      </c>
      <c r="J34" s="432">
        <f t="shared" si="9"/>
        <v>0</v>
      </c>
    </row>
    <row r="35" spans="1:16" ht="18" customHeight="1" thickBot="1" x14ac:dyDescent="0.25">
      <c r="A35" s="196" t="s">
        <v>244</v>
      </c>
      <c r="B35" s="199"/>
      <c r="C35" s="412"/>
      <c r="D35" s="412"/>
      <c r="E35" s="412"/>
      <c r="F35" s="413">
        <f t="shared" si="5"/>
        <v>0</v>
      </c>
      <c r="G35" s="416">
        <f t="shared" si="6"/>
        <v>0</v>
      </c>
      <c r="H35" s="434">
        <f t="shared" si="7"/>
        <v>0</v>
      </c>
      <c r="I35" s="434">
        <f t="shared" si="8"/>
        <v>0</v>
      </c>
      <c r="J35" s="434">
        <f t="shared" si="9"/>
        <v>0</v>
      </c>
    </row>
    <row r="36" spans="1:16" ht="18" customHeight="1" thickBot="1" x14ac:dyDescent="0.25">
      <c r="A36" s="280" t="s">
        <v>383</v>
      </c>
      <c r="B36" s="248">
        <f>SUM(B32:B35)</f>
        <v>3</v>
      </c>
      <c r="C36" s="248">
        <f>SUM(C32:C35)</f>
        <v>23</v>
      </c>
      <c r="D36" s="248">
        <f>SUM(D32:D35)</f>
        <v>0</v>
      </c>
      <c r="E36" s="248">
        <f>SUM(E32:E35)</f>
        <v>0</v>
      </c>
      <c r="F36" s="249">
        <f t="shared" si="5"/>
        <v>26</v>
      </c>
      <c r="G36" s="250">
        <f t="shared" si="6"/>
        <v>0.11538461538461539</v>
      </c>
      <c r="H36" s="433">
        <f t="shared" si="7"/>
        <v>0.88461538461538458</v>
      </c>
      <c r="I36" s="433">
        <f t="shared" si="8"/>
        <v>0</v>
      </c>
      <c r="J36" s="440">
        <f t="shared" si="9"/>
        <v>0</v>
      </c>
      <c r="K36" s="441"/>
    </row>
    <row r="40" spans="1:16" ht="18" customHeight="1" x14ac:dyDescent="0.2">
      <c r="A40" s="79" t="s">
        <v>409</v>
      </c>
    </row>
    <row r="41" spans="1:16" ht="21.75" customHeight="1" x14ac:dyDescent="0.2">
      <c r="A41" s="360" t="s">
        <v>1</v>
      </c>
      <c r="B41" s="360" t="s">
        <v>347</v>
      </c>
      <c r="C41" s="360" t="s">
        <v>348</v>
      </c>
      <c r="D41" s="360" t="s">
        <v>349</v>
      </c>
      <c r="E41" s="360" t="s">
        <v>442</v>
      </c>
      <c r="F41" s="360" t="s">
        <v>383</v>
      </c>
      <c r="G41" s="360" t="s">
        <v>375</v>
      </c>
      <c r="H41" s="360" t="s">
        <v>376</v>
      </c>
      <c r="I41" s="360" t="s">
        <v>377</v>
      </c>
      <c r="J41" s="360" t="s">
        <v>443</v>
      </c>
    </row>
    <row r="42" spans="1:16" ht="18" customHeight="1" x14ac:dyDescent="0.2">
      <c r="A42" s="86" t="s">
        <v>237</v>
      </c>
      <c r="B42" s="208">
        <f t="shared" ref="B42:E46" si="10">SUM(B12,B27)</f>
        <v>6</v>
      </c>
      <c r="C42" s="208">
        <f t="shared" si="10"/>
        <v>46</v>
      </c>
      <c r="D42" s="243">
        <f t="shared" si="10"/>
        <v>1</v>
      </c>
      <c r="E42" s="208">
        <f t="shared" si="10"/>
        <v>0</v>
      </c>
      <c r="F42" s="417">
        <f>SUM(B42:E42)</f>
        <v>53</v>
      </c>
      <c r="G42" s="418">
        <f>IF(F42=0,0,B42/F42)</f>
        <v>0.11320754716981132</v>
      </c>
      <c r="H42" s="418">
        <f>IF(F42=0,0,C42/F42)</f>
        <v>0.86792452830188682</v>
      </c>
      <c r="I42" s="418">
        <f>IF(F42=0,0,D42/F42)</f>
        <v>1.8867924528301886E-2</v>
      </c>
      <c r="J42" s="418">
        <f>IF(F42=0,0,E42/F42)</f>
        <v>0</v>
      </c>
      <c r="K42" s="162"/>
      <c r="L42" s="162"/>
      <c r="M42" s="162"/>
      <c r="N42" s="162"/>
      <c r="O42" s="162"/>
      <c r="P42" s="162"/>
    </row>
    <row r="43" spans="1:16" ht="18" customHeight="1" x14ac:dyDescent="0.2">
      <c r="A43" s="86" t="s">
        <v>238</v>
      </c>
      <c r="B43" s="208">
        <f t="shared" si="10"/>
        <v>2</v>
      </c>
      <c r="C43" s="419">
        <f t="shared" si="10"/>
        <v>11</v>
      </c>
      <c r="D43" s="419">
        <f t="shared" si="10"/>
        <v>0</v>
      </c>
      <c r="E43" s="419">
        <f t="shared" si="10"/>
        <v>0</v>
      </c>
      <c r="F43" s="417">
        <f t="shared" ref="F43:F51" si="11">SUM(B43:E43)</f>
        <v>13</v>
      </c>
      <c r="G43" s="418">
        <f t="shared" ref="G43:G50" si="12">IF(F43=0,0,B43/F43)</f>
        <v>0.15384615384615385</v>
      </c>
      <c r="H43" s="435">
        <f t="shared" ref="H43:H51" si="13">IF(F43=0,0,C43/F43)</f>
        <v>0.84615384615384615</v>
      </c>
      <c r="I43" s="435">
        <f t="shared" ref="I43:I51" si="14">IF(F43=0,0,D43/F43)</f>
        <v>0</v>
      </c>
      <c r="J43" s="435">
        <f t="shared" ref="J43:J51" si="15">IF(F43=0,0,E43/F43)</f>
        <v>0</v>
      </c>
      <c r="K43" s="162"/>
      <c r="L43" s="162"/>
      <c r="M43" s="162"/>
      <c r="N43" s="162"/>
      <c r="O43" s="162"/>
      <c r="P43" s="162"/>
    </row>
    <row r="44" spans="1:16" ht="18" customHeight="1" x14ac:dyDescent="0.2">
      <c r="A44" s="86" t="s">
        <v>239</v>
      </c>
      <c r="B44" s="208">
        <f t="shared" si="10"/>
        <v>2</v>
      </c>
      <c r="C44" s="419">
        <f t="shared" si="10"/>
        <v>31</v>
      </c>
      <c r="D44" s="419">
        <f t="shared" si="10"/>
        <v>0</v>
      </c>
      <c r="E44" s="419">
        <f t="shared" si="10"/>
        <v>0</v>
      </c>
      <c r="F44" s="417">
        <f t="shared" si="11"/>
        <v>33</v>
      </c>
      <c r="G44" s="418">
        <f t="shared" si="12"/>
        <v>6.0606060606060608E-2</v>
      </c>
      <c r="H44" s="435">
        <f t="shared" si="13"/>
        <v>0.93939393939393945</v>
      </c>
      <c r="I44" s="435">
        <f t="shared" si="14"/>
        <v>0</v>
      </c>
      <c r="J44" s="435">
        <f t="shared" si="15"/>
        <v>0</v>
      </c>
      <c r="K44" s="162"/>
      <c r="L44" s="162"/>
      <c r="M44" s="162"/>
      <c r="N44" s="162"/>
      <c r="O44" s="162"/>
      <c r="P44" s="162"/>
    </row>
    <row r="45" spans="1:16" ht="18" customHeight="1" x14ac:dyDescent="0.2">
      <c r="A45" s="86" t="s">
        <v>240</v>
      </c>
      <c r="B45" s="208">
        <f t="shared" si="10"/>
        <v>7</v>
      </c>
      <c r="C45" s="419">
        <f t="shared" si="10"/>
        <v>40</v>
      </c>
      <c r="D45" s="419">
        <f t="shared" si="10"/>
        <v>0</v>
      </c>
      <c r="E45" s="419">
        <f t="shared" si="10"/>
        <v>0</v>
      </c>
      <c r="F45" s="417">
        <f t="shared" si="11"/>
        <v>47</v>
      </c>
      <c r="G45" s="418">
        <f t="shared" si="12"/>
        <v>0.14893617021276595</v>
      </c>
      <c r="H45" s="435">
        <f t="shared" si="13"/>
        <v>0.85106382978723405</v>
      </c>
      <c r="I45" s="435">
        <f t="shared" si="14"/>
        <v>0</v>
      </c>
      <c r="J45" s="435">
        <f t="shared" si="15"/>
        <v>0</v>
      </c>
    </row>
    <row r="46" spans="1:16" ht="18" customHeight="1" thickBot="1" x14ac:dyDescent="0.25">
      <c r="A46" s="86" t="s">
        <v>241</v>
      </c>
      <c r="B46" s="208">
        <f t="shared" si="10"/>
        <v>3</v>
      </c>
      <c r="C46" s="419">
        <f t="shared" si="10"/>
        <v>28</v>
      </c>
      <c r="D46" s="419">
        <f t="shared" si="10"/>
        <v>0</v>
      </c>
      <c r="E46" s="419">
        <f t="shared" si="10"/>
        <v>0</v>
      </c>
      <c r="F46" s="417">
        <f t="shared" si="11"/>
        <v>31</v>
      </c>
      <c r="G46" s="418">
        <f t="shared" si="12"/>
        <v>9.6774193548387094E-2</v>
      </c>
      <c r="H46" s="435">
        <f t="shared" si="13"/>
        <v>0.90322580645161288</v>
      </c>
      <c r="I46" s="435">
        <f t="shared" si="14"/>
        <v>0</v>
      </c>
      <c r="J46" s="435">
        <f t="shared" si="15"/>
        <v>0</v>
      </c>
    </row>
    <row r="47" spans="1:16" ht="18" customHeight="1" thickBot="1" x14ac:dyDescent="0.25">
      <c r="A47" s="277" t="s">
        <v>236</v>
      </c>
      <c r="B47" s="245">
        <f>SUM(B42:B46)</f>
        <v>20</v>
      </c>
      <c r="C47" s="245">
        <f>SUM(C42:C46)</f>
        <v>156</v>
      </c>
      <c r="D47" s="245">
        <f>SUM(D42:D46)</f>
        <v>1</v>
      </c>
      <c r="E47" s="245">
        <f>SUM(E42:E46)</f>
        <v>0</v>
      </c>
      <c r="F47" s="409">
        <f t="shared" si="11"/>
        <v>177</v>
      </c>
      <c r="G47" s="415">
        <f t="shared" si="12"/>
        <v>0.11299435028248588</v>
      </c>
      <c r="H47" s="433">
        <f t="shared" si="13"/>
        <v>0.88135593220338981</v>
      </c>
      <c r="I47" s="433">
        <f t="shared" si="14"/>
        <v>5.6497175141242938E-3</v>
      </c>
      <c r="J47" s="433">
        <f t="shared" si="15"/>
        <v>0</v>
      </c>
    </row>
    <row r="48" spans="1:16" ht="18" customHeight="1" x14ac:dyDescent="0.2">
      <c r="A48" s="86" t="s">
        <v>242</v>
      </c>
      <c r="B48" s="208">
        <f t="shared" ref="B48:E50" si="16">SUM(B18,B33)</f>
        <v>9</v>
      </c>
      <c r="C48" s="419">
        <f t="shared" si="16"/>
        <v>13</v>
      </c>
      <c r="D48" s="419">
        <f t="shared" si="16"/>
        <v>0</v>
      </c>
      <c r="E48" s="419">
        <f t="shared" si="16"/>
        <v>0</v>
      </c>
      <c r="F48" s="417">
        <f t="shared" si="11"/>
        <v>22</v>
      </c>
      <c r="G48" s="418">
        <f t="shared" si="12"/>
        <v>0.40909090909090912</v>
      </c>
      <c r="H48" s="435">
        <f t="shared" si="13"/>
        <v>0.59090909090909094</v>
      </c>
      <c r="I48" s="435">
        <f t="shared" si="14"/>
        <v>0</v>
      </c>
      <c r="J48" s="435">
        <f t="shared" si="15"/>
        <v>0</v>
      </c>
    </row>
    <row r="49" spans="1:20" ht="18" customHeight="1" x14ac:dyDescent="0.2">
      <c r="A49" s="86" t="s">
        <v>243</v>
      </c>
      <c r="B49" s="208">
        <f t="shared" si="16"/>
        <v>13</v>
      </c>
      <c r="C49" s="419">
        <f t="shared" si="16"/>
        <v>10</v>
      </c>
      <c r="D49" s="419">
        <f t="shared" si="16"/>
        <v>0</v>
      </c>
      <c r="E49" s="419">
        <f t="shared" si="16"/>
        <v>0</v>
      </c>
      <c r="F49" s="417">
        <f t="shared" si="11"/>
        <v>23</v>
      </c>
      <c r="G49" s="418">
        <f t="shared" si="12"/>
        <v>0.56521739130434778</v>
      </c>
      <c r="H49" s="435">
        <f t="shared" si="13"/>
        <v>0.43478260869565216</v>
      </c>
      <c r="I49" s="435">
        <f t="shared" si="14"/>
        <v>0</v>
      </c>
      <c r="J49" s="435">
        <f t="shared" si="15"/>
        <v>0</v>
      </c>
    </row>
    <row r="50" spans="1:20" ht="18" customHeight="1" thickBot="1" x14ac:dyDescent="0.25">
      <c r="A50" s="196" t="s">
        <v>244</v>
      </c>
      <c r="B50" s="210">
        <f t="shared" si="16"/>
        <v>9</v>
      </c>
      <c r="C50" s="420">
        <f t="shared" si="16"/>
        <v>22</v>
      </c>
      <c r="D50" s="420">
        <f t="shared" si="16"/>
        <v>0</v>
      </c>
      <c r="E50" s="420">
        <f t="shared" si="16"/>
        <v>0</v>
      </c>
      <c r="F50" s="421">
        <f t="shared" si="11"/>
        <v>31</v>
      </c>
      <c r="G50" s="422">
        <f t="shared" si="12"/>
        <v>0.29032258064516131</v>
      </c>
      <c r="H50" s="436">
        <f t="shared" si="13"/>
        <v>0.70967741935483875</v>
      </c>
      <c r="I50" s="436">
        <f t="shared" si="14"/>
        <v>0</v>
      </c>
      <c r="J50" s="436">
        <f t="shared" si="15"/>
        <v>0</v>
      </c>
    </row>
    <row r="51" spans="1:20" ht="18" customHeight="1" thickBot="1" x14ac:dyDescent="0.25">
      <c r="A51" s="280" t="s">
        <v>383</v>
      </c>
      <c r="B51" s="248">
        <f>SUM(B47:B50)</f>
        <v>51</v>
      </c>
      <c r="C51" s="248">
        <f>SUM(C47:C50)</f>
        <v>201</v>
      </c>
      <c r="D51" s="248">
        <f>SUM(D47:D50)</f>
        <v>1</v>
      </c>
      <c r="E51" s="248">
        <f>SUM(E47:E50)</f>
        <v>0</v>
      </c>
      <c r="F51" s="249">
        <f t="shared" si="11"/>
        <v>253</v>
      </c>
      <c r="G51" s="415">
        <f>IF(F51=0,0,B51/F51)</f>
        <v>0.20158102766798419</v>
      </c>
      <c r="H51" s="433">
        <f t="shared" si="13"/>
        <v>0.7944664031620553</v>
      </c>
      <c r="I51" s="433">
        <f t="shared" si="14"/>
        <v>3.952569169960474E-3</v>
      </c>
      <c r="J51" s="433">
        <f t="shared" si="15"/>
        <v>0</v>
      </c>
    </row>
    <row r="52" spans="1:20" ht="18" customHeight="1" x14ac:dyDescent="0.2">
      <c r="A52" s="204"/>
      <c r="B52" s="204"/>
      <c r="C52" s="103"/>
      <c r="D52" s="103"/>
      <c r="E52" s="103"/>
      <c r="F52" s="103"/>
      <c r="G52" s="103"/>
      <c r="H52" s="103"/>
      <c r="I52" s="103"/>
    </row>
    <row r="53" spans="1:20" ht="18" customHeight="1" x14ac:dyDescent="0.2">
      <c r="A53" s="204"/>
      <c r="B53" s="204"/>
      <c r="C53" s="103"/>
      <c r="D53" s="103"/>
      <c r="E53" s="103"/>
      <c r="F53" s="103"/>
      <c r="G53" s="103"/>
      <c r="H53" s="103"/>
      <c r="I53" s="103"/>
    </row>
    <row r="54" spans="1:20" ht="18" customHeight="1" x14ac:dyDescent="0.2">
      <c r="A54" s="204"/>
      <c r="B54" s="204"/>
      <c r="C54" s="103"/>
      <c r="D54" s="103"/>
      <c r="E54" s="103"/>
      <c r="F54" s="103"/>
      <c r="G54" s="103"/>
      <c r="H54" s="103"/>
      <c r="I54" s="103"/>
    </row>
    <row r="55" spans="1:20" ht="18" customHeight="1" x14ac:dyDescent="0.2">
      <c r="A55" s="204"/>
      <c r="B55" s="204"/>
      <c r="C55" s="103"/>
      <c r="D55" s="103"/>
      <c r="E55" s="103"/>
      <c r="F55" s="103"/>
      <c r="G55" s="103"/>
      <c r="H55" s="103"/>
      <c r="I55" s="103"/>
    </row>
    <row r="56" spans="1:20" ht="18" customHeight="1" x14ac:dyDescent="0.2">
      <c r="A56" s="204"/>
      <c r="B56" s="204"/>
      <c r="C56" s="103"/>
      <c r="D56" s="103"/>
      <c r="E56" s="103"/>
      <c r="F56" s="103"/>
      <c r="G56" s="103"/>
      <c r="H56" s="103"/>
      <c r="I56" s="103"/>
    </row>
    <row r="59" spans="1:20" ht="18" customHeight="1" x14ac:dyDescent="0.2">
      <c r="A59" s="314" t="s">
        <v>113</v>
      </c>
      <c r="B59" s="299"/>
      <c r="C59" s="300"/>
      <c r="D59" s="300"/>
      <c r="E59" s="300"/>
      <c r="F59" s="300"/>
      <c r="G59" s="300"/>
      <c r="H59" s="300"/>
      <c r="I59" s="300"/>
      <c r="J59" s="300"/>
    </row>
    <row r="60" spans="1:20" ht="18" customHeight="1" x14ac:dyDescent="0.2">
      <c r="A60" s="298"/>
      <c r="B60" s="299"/>
      <c r="C60" s="300"/>
      <c r="D60" s="300"/>
      <c r="E60" s="300"/>
      <c r="F60" s="300"/>
      <c r="G60" s="300"/>
      <c r="H60" s="300"/>
      <c r="I60" s="300"/>
      <c r="J60" s="300"/>
    </row>
    <row r="61" spans="1:20" ht="18" customHeight="1" x14ac:dyDescent="0.2">
      <c r="A61" s="495" t="s">
        <v>1</v>
      </c>
      <c r="B61" s="490" t="s">
        <v>347</v>
      </c>
      <c r="C61" s="490" t="s">
        <v>348</v>
      </c>
      <c r="D61" s="490" t="s">
        <v>349</v>
      </c>
      <c r="E61" s="490" t="s">
        <v>442</v>
      </c>
      <c r="F61" s="490" t="s">
        <v>383</v>
      </c>
      <c r="G61" s="490" t="s">
        <v>369</v>
      </c>
      <c r="H61" s="490" t="s">
        <v>371</v>
      </c>
      <c r="I61" s="490" t="s">
        <v>374</v>
      </c>
      <c r="J61" s="490" t="s">
        <v>448</v>
      </c>
      <c r="K61" s="491" t="s">
        <v>393</v>
      </c>
      <c r="L61" s="491" t="s">
        <v>395</v>
      </c>
      <c r="M61" s="491" t="s">
        <v>378</v>
      </c>
      <c r="N61" s="493" t="s">
        <v>450</v>
      </c>
    </row>
    <row r="62" spans="1:20" ht="18" customHeight="1" x14ac:dyDescent="0.2">
      <c r="A62" s="495"/>
      <c r="B62" s="490"/>
      <c r="C62" s="490"/>
      <c r="D62" s="490"/>
      <c r="E62" s="490"/>
      <c r="F62" s="490"/>
      <c r="G62" s="490"/>
      <c r="H62" s="490"/>
      <c r="I62" s="490"/>
      <c r="J62" s="490"/>
      <c r="K62" s="492"/>
      <c r="L62" s="492"/>
      <c r="M62" s="492"/>
      <c r="N62" s="494"/>
      <c r="O62" s="162"/>
      <c r="P62" s="162"/>
      <c r="Q62" s="162"/>
      <c r="R62" s="162"/>
      <c r="S62" s="162"/>
      <c r="T62" s="162"/>
    </row>
    <row r="63" spans="1:20" ht="18" customHeight="1" x14ac:dyDescent="0.2">
      <c r="A63" s="86" t="s">
        <v>237</v>
      </c>
      <c r="B63" s="195">
        <v>6</v>
      </c>
      <c r="C63" s="195">
        <v>46</v>
      </c>
      <c r="D63" s="195">
        <v>1</v>
      </c>
      <c r="E63" s="195">
        <v>0</v>
      </c>
      <c r="F63" s="86">
        <f>SUM(B63:E63)</f>
        <v>53</v>
      </c>
      <c r="G63" s="208">
        <v>2</v>
      </c>
      <c r="H63" s="208">
        <v>24</v>
      </c>
      <c r="I63" s="208">
        <f>SUM(D27,D42)</f>
        <v>1</v>
      </c>
      <c r="J63" s="208">
        <f>SUM(E27,E42)</f>
        <v>0</v>
      </c>
      <c r="K63" s="418">
        <f>IF(G63=0,0,G63/B63)</f>
        <v>0.33333333333333331</v>
      </c>
      <c r="L63" s="418">
        <f>IF(H63=0,0,H63/C63)</f>
        <v>0.52173913043478259</v>
      </c>
      <c r="M63" s="418">
        <f>IF(I63=0,0,I63/D63)</f>
        <v>1</v>
      </c>
      <c r="N63" s="418">
        <f>IF(J63=0,0,J63/E63)</f>
        <v>0</v>
      </c>
      <c r="O63" s="162"/>
      <c r="P63" s="162"/>
      <c r="Q63" s="162"/>
      <c r="R63" s="162"/>
      <c r="S63" s="162"/>
      <c r="T63" s="162"/>
    </row>
    <row r="64" spans="1:20" ht="18" customHeight="1" x14ac:dyDescent="0.2">
      <c r="A64" s="86" t="s">
        <v>238</v>
      </c>
      <c r="B64" s="195">
        <v>2</v>
      </c>
      <c r="C64" s="195">
        <v>11</v>
      </c>
      <c r="D64" s="195">
        <v>0</v>
      </c>
      <c r="E64" s="195">
        <v>0</v>
      </c>
      <c r="F64" s="86">
        <f t="shared" ref="F64:F71" si="17">SUM(B64:E64)</f>
        <v>13</v>
      </c>
      <c r="G64" s="208"/>
      <c r="H64" s="419"/>
      <c r="I64" s="419"/>
      <c r="J64" s="419"/>
      <c r="K64" s="418">
        <f t="shared" ref="K64:N72" si="18">IF(G64=0,0,G64/B64)</f>
        <v>0</v>
      </c>
      <c r="L64" s="435">
        <f t="shared" si="18"/>
        <v>0</v>
      </c>
      <c r="M64" s="435">
        <f t="shared" si="18"/>
        <v>0</v>
      </c>
      <c r="N64" s="435">
        <f t="shared" si="18"/>
        <v>0</v>
      </c>
    </row>
    <row r="65" spans="1:16" ht="18" customHeight="1" x14ac:dyDescent="0.2">
      <c r="A65" s="86" t="s">
        <v>239</v>
      </c>
      <c r="B65" s="195">
        <v>2</v>
      </c>
      <c r="C65" s="195">
        <v>31</v>
      </c>
      <c r="D65" s="195">
        <v>0</v>
      </c>
      <c r="E65" s="195">
        <v>0</v>
      </c>
      <c r="F65" s="86">
        <f t="shared" si="17"/>
        <v>33</v>
      </c>
      <c r="G65" s="208"/>
      <c r="H65" s="419"/>
      <c r="I65" s="419"/>
      <c r="J65" s="419"/>
      <c r="K65" s="418">
        <f t="shared" si="18"/>
        <v>0</v>
      </c>
      <c r="L65" s="435">
        <f t="shared" si="18"/>
        <v>0</v>
      </c>
      <c r="M65" s="435">
        <f t="shared" si="18"/>
        <v>0</v>
      </c>
      <c r="N65" s="435">
        <f t="shared" si="18"/>
        <v>0</v>
      </c>
    </row>
    <row r="66" spans="1:16" ht="18" customHeight="1" x14ac:dyDescent="0.2">
      <c r="A66" s="86" t="s">
        <v>240</v>
      </c>
      <c r="B66" s="195">
        <v>7</v>
      </c>
      <c r="C66" s="195">
        <v>40</v>
      </c>
      <c r="D66" s="195">
        <v>0</v>
      </c>
      <c r="E66" s="195">
        <v>0</v>
      </c>
      <c r="F66" s="86">
        <f t="shared" si="17"/>
        <v>47</v>
      </c>
      <c r="G66" s="208"/>
      <c r="H66" s="419"/>
      <c r="I66" s="419"/>
      <c r="J66" s="419"/>
      <c r="K66" s="418">
        <f t="shared" si="18"/>
        <v>0</v>
      </c>
      <c r="L66" s="435">
        <f t="shared" si="18"/>
        <v>0</v>
      </c>
      <c r="M66" s="435">
        <f t="shared" si="18"/>
        <v>0</v>
      </c>
      <c r="N66" s="435">
        <f t="shared" si="18"/>
        <v>0</v>
      </c>
    </row>
    <row r="67" spans="1:16" ht="18" customHeight="1" thickBot="1" x14ac:dyDescent="0.25">
      <c r="A67" s="86" t="s">
        <v>241</v>
      </c>
      <c r="B67" s="195">
        <v>3</v>
      </c>
      <c r="C67" s="195">
        <v>28</v>
      </c>
      <c r="D67" s="195">
        <v>0</v>
      </c>
      <c r="E67" s="195">
        <v>0</v>
      </c>
      <c r="F67" s="86">
        <f t="shared" si="17"/>
        <v>31</v>
      </c>
      <c r="G67" s="208"/>
      <c r="H67" s="419"/>
      <c r="I67" s="419"/>
      <c r="J67" s="419"/>
      <c r="K67" s="418">
        <f t="shared" si="18"/>
        <v>0</v>
      </c>
      <c r="L67" s="435">
        <f t="shared" si="18"/>
        <v>0</v>
      </c>
      <c r="M67" s="435">
        <f t="shared" si="18"/>
        <v>0</v>
      </c>
      <c r="N67" s="435">
        <f t="shared" si="18"/>
        <v>0</v>
      </c>
    </row>
    <row r="68" spans="1:16" ht="18" customHeight="1" thickBot="1" x14ac:dyDescent="0.25">
      <c r="A68" s="277" t="s">
        <v>236</v>
      </c>
      <c r="B68" s="296">
        <f>SUM(B63:B67)</f>
        <v>20</v>
      </c>
      <c r="C68" s="296">
        <f t="shared" ref="C68:J68" si="19">SUM(C63:C67)</f>
        <v>156</v>
      </c>
      <c r="D68" s="296">
        <f t="shared" si="19"/>
        <v>1</v>
      </c>
      <c r="E68" s="296">
        <f t="shared" si="19"/>
        <v>0</v>
      </c>
      <c r="F68" s="296">
        <f>SUM(F63:F67)</f>
        <v>177</v>
      </c>
      <c r="G68" s="245">
        <f t="shared" si="19"/>
        <v>2</v>
      </c>
      <c r="H68" s="245">
        <f t="shared" si="19"/>
        <v>24</v>
      </c>
      <c r="I68" s="245">
        <f t="shared" si="19"/>
        <v>1</v>
      </c>
      <c r="J68" s="245">
        <f t="shared" si="19"/>
        <v>0</v>
      </c>
      <c r="K68" s="415">
        <f t="shared" si="18"/>
        <v>0.1</v>
      </c>
      <c r="L68" s="433">
        <f t="shared" si="18"/>
        <v>0.15384615384615385</v>
      </c>
      <c r="M68" s="433">
        <f t="shared" si="18"/>
        <v>1</v>
      </c>
      <c r="N68" s="433">
        <f t="shared" si="18"/>
        <v>0</v>
      </c>
    </row>
    <row r="69" spans="1:16" ht="18" customHeight="1" x14ac:dyDescent="0.2">
      <c r="A69" s="86" t="s">
        <v>242</v>
      </c>
      <c r="B69" s="195"/>
      <c r="C69" s="195"/>
      <c r="D69" s="195"/>
      <c r="E69" s="195"/>
      <c r="F69" s="86">
        <f t="shared" si="17"/>
        <v>0</v>
      </c>
      <c r="G69" s="208"/>
      <c r="H69" s="419"/>
      <c r="I69" s="419"/>
      <c r="J69" s="419"/>
      <c r="K69" s="418">
        <f t="shared" si="18"/>
        <v>0</v>
      </c>
      <c r="L69" s="435">
        <f t="shared" si="18"/>
        <v>0</v>
      </c>
      <c r="M69" s="435">
        <f t="shared" si="18"/>
        <v>0</v>
      </c>
      <c r="N69" s="435">
        <f t="shared" si="18"/>
        <v>0</v>
      </c>
    </row>
    <row r="70" spans="1:16" ht="18" customHeight="1" x14ac:dyDescent="0.2">
      <c r="A70" s="86" t="s">
        <v>243</v>
      </c>
      <c r="B70" s="195"/>
      <c r="C70" s="195"/>
      <c r="D70" s="195"/>
      <c r="E70" s="195"/>
      <c r="F70" s="86">
        <f t="shared" si="17"/>
        <v>0</v>
      </c>
      <c r="G70" s="208"/>
      <c r="H70" s="419"/>
      <c r="I70" s="419"/>
      <c r="J70" s="419"/>
      <c r="K70" s="418">
        <f t="shared" si="18"/>
        <v>0</v>
      </c>
      <c r="L70" s="435">
        <f t="shared" si="18"/>
        <v>0</v>
      </c>
      <c r="M70" s="435">
        <f t="shared" si="18"/>
        <v>0</v>
      </c>
      <c r="N70" s="435">
        <f t="shared" si="18"/>
        <v>0</v>
      </c>
    </row>
    <row r="71" spans="1:16" ht="18" customHeight="1" thickBot="1" x14ac:dyDescent="0.25">
      <c r="A71" s="196" t="s">
        <v>244</v>
      </c>
      <c r="B71" s="199"/>
      <c r="C71" s="199"/>
      <c r="D71" s="199"/>
      <c r="E71" s="199"/>
      <c r="F71" s="196">
        <f t="shared" si="17"/>
        <v>0</v>
      </c>
      <c r="G71" s="210"/>
      <c r="H71" s="420"/>
      <c r="I71" s="420"/>
      <c r="J71" s="420"/>
      <c r="K71" s="422">
        <f t="shared" si="18"/>
        <v>0</v>
      </c>
      <c r="L71" s="436">
        <f t="shared" si="18"/>
        <v>0</v>
      </c>
      <c r="M71" s="436">
        <f t="shared" si="18"/>
        <v>0</v>
      </c>
      <c r="N71" s="436">
        <f t="shared" si="18"/>
        <v>0</v>
      </c>
    </row>
    <row r="72" spans="1:16" ht="18" customHeight="1" thickBot="1" x14ac:dyDescent="0.25">
      <c r="A72" s="198" t="s">
        <v>383</v>
      </c>
      <c r="B72" s="297">
        <f>SUM(B68:B71)</f>
        <v>20</v>
      </c>
      <c r="C72" s="297">
        <f t="shared" ref="C72:J72" si="20">SUM(C68:C71)</f>
        <v>156</v>
      </c>
      <c r="D72" s="297">
        <f t="shared" si="20"/>
        <v>1</v>
      </c>
      <c r="E72" s="297">
        <f t="shared" si="20"/>
        <v>0</v>
      </c>
      <c r="F72" s="297">
        <f t="shared" si="20"/>
        <v>177</v>
      </c>
      <c r="G72" s="297">
        <f t="shared" si="20"/>
        <v>2</v>
      </c>
      <c r="H72" s="297">
        <f t="shared" si="20"/>
        <v>24</v>
      </c>
      <c r="I72" s="297">
        <f t="shared" si="20"/>
        <v>1</v>
      </c>
      <c r="J72" s="297">
        <f t="shared" si="20"/>
        <v>0</v>
      </c>
      <c r="K72" s="423">
        <f t="shared" si="18"/>
        <v>0.1</v>
      </c>
      <c r="L72" s="437">
        <f t="shared" si="18"/>
        <v>0.15384615384615385</v>
      </c>
      <c r="M72" s="437">
        <f t="shared" si="18"/>
        <v>1</v>
      </c>
      <c r="N72" s="444">
        <f t="shared" si="18"/>
        <v>0</v>
      </c>
      <c r="O72" s="441"/>
    </row>
    <row r="73" spans="1:16" ht="18" customHeight="1" x14ac:dyDescent="0.2">
      <c r="A73" s="103"/>
      <c r="B73" s="205"/>
      <c r="C73" s="103"/>
      <c r="D73" s="103"/>
      <c r="E73" s="103"/>
      <c r="F73" s="103"/>
      <c r="G73" s="103"/>
      <c r="H73" s="103"/>
      <c r="I73" s="103"/>
      <c r="J73" s="103"/>
    </row>
    <row r="74" spans="1:16" ht="18" customHeight="1" x14ac:dyDescent="0.2">
      <c r="A74" s="407" t="s">
        <v>457</v>
      </c>
      <c r="B74" s="401"/>
      <c r="C74" s="401"/>
      <c r="D74" s="401"/>
      <c r="E74" s="401"/>
      <c r="F74" s="401"/>
      <c r="G74" s="401"/>
      <c r="H74" s="401"/>
      <c r="I74" s="401"/>
    </row>
    <row r="75" spans="1:16" ht="18" customHeight="1" x14ac:dyDescent="0.2">
      <c r="A75" s="401"/>
      <c r="B75" s="401"/>
      <c r="C75" s="401"/>
      <c r="D75" s="401"/>
      <c r="E75" s="401"/>
      <c r="F75" s="401"/>
      <c r="G75" s="401"/>
      <c r="H75" s="401"/>
      <c r="I75" s="401"/>
    </row>
    <row r="76" spans="1:16" ht="18" customHeight="1" x14ac:dyDescent="0.2">
      <c r="A76" s="372" t="s">
        <v>446</v>
      </c>
      <c r="B76" s="357"/>
      <c r="C76" s="357"/>
      <c r="D76" s="357"/>
      <c r="E76" s="357"/>
      <c r="F76" s="357"/>
      <c r="G76" s="357"/>
      <c r="H76" s="357"/>
      <c r="I76" s="357"/>
    </row>
    <row r="77" spans="1:16" ht="18" customHeight="1" x14ac:dyDescent="0.2">
      <c r="A77" s="373" t="s">
        <v>447</v>
      </c>
    </row>
    <row r="79" spans="1:16" s="300" customFormat="1" ht="18" customHeight="1" x14ac:dyDescent="0.2">
      <c r="A79" s="314" t="s">
        <v>114</v>
      </c>
      <c r="B79" s="299"/>
      <c r="H79" s="438"/>
      <c r="I79" s="438"/>
      <c r="J79" s="438"/>
      <c r="K79" s="438"/>
      <c r="L79" s="438"/>
      <c r="M79" s="438"/>
      <c r="N79" s="438"/>
      <c r="O79" s="438"/>
      <c r="P79" s="438"/>
    </row>
    <row r="80" spans="1:16" s="300" customFormat="1" ht="18" customHeight="1" x14ac:dyDescent="0.2">
      <c r="A80" s="299"/>
      <c r="B80" s="299"/>
      <c r="H80" s="438"/>
      <c r="I80" s="438"/>
      <c r="J80" s="438"/>
      <c r="K80" s="438"/>
      <c r="L80" s="438"/>
      <c r="M80" s="438"/>
      <c r="N80" s="438"/>
      <c r="O80" s="438"/>
      <c r="P80" s="438"/>
    </row>
    <row r="81" spans="1:15" ht="18" customHeight="1" x14ac:dyDescent="0.2">
      <c r="A81" s="495" t="s">
        <v>1</v>
      </c>
      <c r="B81" s="490" t="s">
        <v>347</v>
      </c>
      <c r="C81" s="490" t="s">
        <v>348</v>
      </c>
      <c r="D81" s="490" t="s">
        <v>349</v>
      </c>
      <c r="E81" s="490" t="s">
        <v>442</v>
      </c>
      <c r="F81" s="490" t="s">
        <v>383</v>
      </c>
      <c r="G81" s="490" t="s">
        <v>370</v>
      </c>
      <c r="H81" s="490" t="s">
        <v>372</v>
      </c>
      <c r="I81" s="490" t="s">
        <v>373</v>
      </c>
      <c r="J81" s="490" t="s">
        <v>451</v>
      </c>
      <c r="K81" s="489" t="s">
        <v>380</v>
      </c>
      <c r="L81" s="489" t="s">
        <v>381</v>
      </c>
      <c r="M81" s="489" t="s">
        <v>379</v>
      </c>
      <c r="N81" s="489" t="s">
        <v>382</v>
      </c>
    </row>
    <row r="82" spans="1:15" ht="18" customHeight="1" x14ac:dyDescent="0.2">
      <c r="A82" s="495"/>
      <c r="B82" s="490"/>
      <c r="C82" s="490"/>
      <c r="D82" s="490"/>
      <c r="E82" s="490"/>
      <c r="F82" s="490"/>
      <c r="G82" s="490"/>
      <c r="H82" s="490"/>
      <c r="I82" s="490"/>
      <c r="J82" s="490"/>
      <c r="K82" s="489"/>
      <c r="L82" s="489"/>
      <c r="M82" s="489"/>
      <c r="N82" s="489"/>
    </row>
    <row r="83" spans="1:15" ht="18" customHeight="1" x14ac:dyDescent="0.2">
      <c r="A83" s="86" t="s">
        <v>237</v>
      </c>
      <c r="B83" s="195">
        <v>6</v>
      </c>
      <c r="C83" s="195">
        <v>46</v>
      </c>
      <c r="D83" s="195">
        <v>1</v>
      </c>
      <c r="E83" s="195">
        <v>0</v>
      </c>
      <c r="F83" s="86">
        <f>SUM(B83:E83)</f>
        <v>53</v>
      </c>
      <c r="G83" s="208">
        <v>2</v>
      </c>
      <c r="H83" s="208">
        <v>24</v>
      </c>
      <c r="I83" s="208">
        <f>SUM(D45,D66)</f>
        <v>0</v>
      </c>
      <c r="J83" s="208">
        <f>SUM(E45,E66)</f>
        <v>0</v>
      </c>
      <c r="K83" s="418">
        <f>IF(G83=0,0,G83/B83)</f>
        <v>0.33333333333333331</v>
      </c>
      <c r="L83" s="418">
        <f>IF(H83=0,0,H83/C83)</f>
        <v>0.52173913043478259</v>
      </c>
      <c r="M83" s="418">
        <f>IF(I83=0,0,I83/D83)</f>
        <v>0</v>
      </c>
      <c r="N83" s="418">
        <f>IF(J83=0,0,J83/E83)</f>
        <v>0</v>
      </c>
    </row>
    <row r="84" spans="1:15" ht="18" customHeight="1" x14ac:dyDescent="0.2">
      <c r="A84" s="86" t="s">
        <v>238</v>
      </c>
      <c r="B84" s="195">
        <v>2</v>
      </c>
      <c r="C84" s="195">
        <v>11</v>
      </c>
      <c r="D84" s="195">
        <v>0</v>
      </c>
      <c r="E84" s="195">
        <v>0</v>
      </c>
      <c r="F84" s="86">
        <f t="shared" ref="F84:F87" si="21">SUM(B84:E84)</f>
        <v>13</v>
      </c>
      <c r="G84" s="208"/>
      <c r="H84" s="419"/>
      <c r="I84" s="419"/>
      <c r="J84" s="419"/>
      <c r="K84" s="418">
        <f t="shared" ref="K84:N92" si="22">IF(G84=0,0,G84/B84)</f>
        <v>0</v>
      </c>
      <c r="L84" s="435">
        <f t="shared" si="22"/>
        <v>0</v>
      </c>
      <c r="M84" s="435">
        <f t="shared" si="22"/>
        <v>0</v>
      </c>
      <c r="N84" s="435">
        <f t="shared" si="22"/>
        <v>0</v>
      </c>
    </row>
    <row r="85" spans="1:15" ht="18" customHeight="1" x14ac:dyDescent="0.2">
      <c r="A85" s="86" t="s">
        <v>239</v>
      </c>
      <c r="B85" s="195">
        <v>2</v>
      </c>
      <c r="C85" s="195">
        <v>31</v>
      </c>
      <c r="D85" s="195">
        <v>0</v>
      </c>
      <c r="E85" s="195">
        <v>0</v>
      </c>
      <c r="F85" s="86">
        <f t="shared" si="21"/>
        <v>33</v>
      </c>
      <c r="G85" s="208"/>
      <c r="H85" s="419"/>
      <c r="I85" s="419"/>
      <c r="J85" s="419"/>
      <c r="K85" s="418">
        <f t="shared" si="22"/>
        <v>0</v>
      </c>
      <c r="L85" s="435">
        <f t="shared" si="22"/>
        <v>0</v>
      </c>
      <c r="M85" s="435">
        <f t="shared" si="22"/>
        <v>0</v>
      </c>
      <c r="N85" s="435">
        <f t="shared" si="22"/>
        <v>0</v>
      </c>
    </row>
    <row r="86" spans="1:15" ht="18" customHeight="1" x14ac:dyDescent="0.2">
      <c r="A86" s="86" t="s">
        <v>240</v>
      </c>
      <c r="B86" s="195">
        <v>7</v>
      </c>
      <c r="C86" s="195">
        <v>40</v>
      </c>
      <c r="D86" s="195">
        <v>0</v>
      </c>
      <c r="E86" s="195">
        <v>0</v>
      </c>
      <c r="F86" s="86">
        <f t="shared" si="21"/>
        <v>47</v>
      </c>
      <c r="G86" s="208"/>
      <c r="H86" s="419"/>
      <c r="I86" s="419"/>
      <c r="J86" s="419"/>
      <c r="K86" s="418">
        <f t="shared" si="22"/>
        <v>0</v>
      </c>
      <c r="L86" s="435">
        <f t="shared" si="22"/>
        <v>0</v>
      </c>
      <c r="M86" s="435">
        <f t="shared" si="22"/>
        <v>0</v>
      </c>
      <c r="N86" s="435">
        <f t="shared" si="22"/>
        <v>0</v>
      </c>
    </row>
    <row r="87" spans="1:15" ht="18" customHeight="1" thickBot="1" x14ac:dyDescent="0.25">
      <c r="A87" s="86" t="s">
        <v>241</v>
      </c>
      <c r="B87" s="195">
        <v>3</v>
      </c>
      <c r="C87" s="195">
        <v>28</v>
      </c>
      <c r="D87" s="195">
        <v>0</v>
      </c>
      <c r="E87" s="195">
        <v>0</v>
      </c>
      <c r="F87" s="86">
        <f t="shared" si="21"/>
        <v>31</v>
      </c>
      <c r="G87" s="208"/>
      <c r="H87" s="419"/>
      <c r="I87" s="419"/>
      <c r="J87" s="419"/>
      <c r="K87" s="418">
        <f t="shared" si="22"/>
        <v>0</v>
      </c>
      <c r="L87" s="435">
        <f t="shared" si="22"/>
        <v>0</v>
      </c>
      <c r="M87" s="435">
        <f t="shared" si="22"/>
        <v>0</v>
      </c>
      <c r="N87" s="435">
        <f t="shared" si="22"/>
        <v>0</v>
      </c>
    </row>
    <row r="88" spans="1:15" ht="18" customHeight="1" thickBot="1" x14ac:dyDescent="0.25">
      <c r="A88" s="277" t="s">
        <v>236</v>
      </c>
      <c r="B88" s="296">
        <f>SUM(B83:B87)</f>
        <v>20</v>
      </c>
      <c r="C88" s="296">
        <f t="shared" ref="C88:E88" si="23">SUM(C83:C87)</f>
        <v>156</v>
      </c>
      <c r="D88" s="296">
        <f t="shared" si="23"/>
        <v>1</v>
      </c>
      <c r="E88" s="296">
        <f t="shared" si="23"/>
        <v>0</v>
      </c>
      <c r="F88" s="296">
        <f>SUM(F83:F87)</f>
        <v>177</v>
      </c>
      <c r="G88" s="245">
        <f t="shared" ref="G88:J88" si="24">SUM(G83:G87)</f>
        <v>2</v>
      </c>
      <c r="H88" s="245">
        <f t="shared" si="24"/>
        <v>24</v>
      </c>
      <c r="I88" s="245">
        <f t="shared" si="24"/>
        <v>0</v>
      </c>
      <c r="J88" s="245">
        <f t="shared" si="24"/>
        <v>0</v>
      </c>
      <c r="K88" s="415">
        <f t="shared" si="22"/>
        <v>0.1</v>
      </c>
      <c r="L88" s="433">
        <f t="shared" si="22"/>
        <v>0.15384615384615385</v>
      </c>
      <c r="M88" s="433">
        <f t="shared" si="22"/>
        <v>0</v>
      </c>
      <c r="N88" s="440">
        <f t="shared" si="22"/>
        <v>0</v>
      </c>
      <c r="O88" s="441"/>
    </row>
    <row r="89" spans="1:15" ht="18" customHeight="1" x14ac:dyDescent="0.2">
      <c r="A89" s="86" t="s">
        <v>242</v>
      </c>
      <c r="B89" s="195"/>
      <c r="C89" s="195"/>
      <c r="D89" s="195"/>
      <c r="E89" s="195"/>
      <c r="F89" s="86">
        <f t="shared" ref="F89:F91" si="25">SUM(B89:E89)</f>
        <v>0</v>
      </c>
      <c r="G89" s="208"/>
      <c r="H89" s="419"/>
      <c r="I89" s="419"/>
      <c r="J89" s="419"/>
      <c r="K89" s="418">
        <f t="shared" si="22"/>
        <v>0</v>
      </c>
      <c r="L89" s="435">
        <f t="shared" si="22"/>
        <v>0</v>
      </c>
      <c r="M89" s="435">
        <f t="shared" si="22"/>
        <v>0</v>
      </c>
      <c r="N89" s="435">
        <f t="shared" si="22"/>
        <v>0</v>
      </c>
    </row>
    <row r="90" spans="1:15" ht="18" customHeight="1" x14ac:dyDescent="0.2">
      <c r="A90" s="86" t="s">
        <v>243</v>
      </c>
      <c r="B90" s="195"/>
      <c r="C90" s="195"/>
      <c r="D90" s="195"/>
      <c r="E90" s="195"/>
      <c r="F90" s="86">
        <f t="shared" si="25"/>
        <v>0</v>
      </c>
      <c r="G90" s="208"/>
      <c r="H90" s="419"/>
      <c r="I90" s="419"/>
      <c r="J90" s="419"/>
      <c r="K90" s="418">
        <f t="shared" si="22"/>
        <v>0</v>
      </c>
      <c r="L90" s="435">
        <f t="shared" si="22"/>
        <v>0</v>
      </c>
      <c r="M90" s="435">
        <f t="shared" si="22"/>
        <v>0</v>
      </c>
      <c r="N90" s="435">
        <f t="shared" si="22"/>
        <v>0</v>
      </c>
    </row>
    <row r="91" spans="1:15" ht="18" customHeight="1" thickBot="1" x14ac:dyDescent="0.25">
      <c r="A91" s="196" t="s">
        <v>244</v>
      </c>
      <c r="B91" s="199"/>
      <c r="C91" s="199"/>
      <c r="D91" s="199"/>
      <c r="E91" s="199"/>
      <c r="F91" s="196">
        <f t="shared" si="25"/>
        <v>0</v>
      </c>
      <c r="G91" s="210"/>
      <c r="H91" s="420"/>
      <c r="I91" s="420"/>
      <c r="J91" s="420"/>
      <c r="K91" s="422">
        <f t="shared" si="22"/>
        <v>0</v>
      </c>
      <c r="L91" s="436">
        <f t="shared" si="22"/>
        <v>0</v>
      </c>
      <c r="M91" s="436">
        <f t="shared" si="22"/>
        <v>0</v>
      </c>
      <c r="N91" s="436">
        <f t="shared" si="22"/>
        <v>0</v>
      </c>
    </row>
    <row r="92" spans="1:15" ht="18" customHeight="1" thickBot="1" x14ac:dyDescent="0.25">
      <c r="A92" s="198" t="s">
        <v>383</v>
      </c>
      <c r="B92" s="297">
        <f>SUM(B88:B91)</f>
        <v>20</v>
      </c>
      <c r="C92" s="297">
        <f t="shared" ref="C92:J92" si="26">SUM(C88:C91)</f>
        <v>156</v>
      </c>
      <c r="D92" s="297">
        <f t="shared" si="26"/>
        <v>1</v>
      </c>
      <c r="E92" s="297">
        <f t="shared" si="26"/>
        <v>0</v>
      </c>
      <c r="F92" s="297">
        <f t="shared" si="26"/>
        <v>177</v>
      </c>
      <c r="G92" s="297">
        <f t="shared" si="26"/>
        <v>2</v>
      </c>
      <c r="H92" s="297">
        <f t="shared" si="26"/>
        <v>24</v>
      </c>
      <c r="I92" s="297">
        <f t="shared" si="26"/>
        <v>0</v>
      </c>
      <c r="J92" s="297">
        <f t="shared" si="26"/>
        <v>0</v>
      </c>
      <c r="K92" s="423">
        <f t="shared" si="22"/>
        <v>0.1</v>
      </c>
      <c r="L92" s="437">
        <f t="shared" si="22"/>
        <v>0.15384615384615385</v>
      </c>
      <c r="M92" s="437">
        <f t="shared" si="22"/>
        <v>0</v>
      </c>
      <c r="N92" s="445">
        <f t="shared" si="22"/>
        <v>0</v>
      </c>
    </row>
    <row r="93" spans="1:15" ht="18" customHeight="1" x14ac:dyDescent="0.2">
      <c r="A93" s="302"/>
      <c r="B93" s="302"/>
      <c r="C93" s="424"/>
      <c r="D93" s="424"/>
      <c r="E93" s="424"/>
      <c r="F93" s="425"/>
      <c r="G93" s="426"/>
      <c r="H93" s="439"/>
      <c r="I93" s="439"/>
      <c r="J93" s="439"/>
      <c r="K93" s="300"/>
    </row>
    <row r="94" spans="1:15" ht="18" customHeight="1" x14ac:dyDescent="0.2">
      <c r="A94" s="407" t="s">
        <v>458</v>
      </c>
      <c r="B94" s="402"/>
      <c r="C94" s="402"/>
      <c r="D94" s="402"/>
      <c r="E94" s="402"/>
      <c r="F94" s="402"/>
      <c r="G94" s="402"/>
      <c r="H94" s="402"/>
      <c r="I94" s="402"/>
      <c r="J94" s="439"/>
      <c r="K94" s="300"/>
    </row>
    <row r="95" spans="1:15" ht="18" customHeight="1" x14ac:dyDescent="0.2">
      <c r="A95" s="402"/>
      <c r="B95" s="402"/>
      <c r="C95" s="402"/>
      <c r="D95" s="402"/>
      <c r="E95" s="402"/>
      <c r="F95" s="402"/>
      <c r="G95" s="402"/>
      <c r="H95" s="402"/>
      <c r="I95" s="402"/>
      <c r="J95" s="439"/>
      <c r="K95" s="300"/>
    </row>
    <row r="96" spans="1:15" ht="18" customHeight="1" x14ac:dyDescent="0.2">
      <c r="A96" s="372" t="s">
        <v>446</v>
      </c>
    </row>
    <row r="97" spans="1:1" ht="18" customHeight="1" x14ac:dyDescent="0.2">
      <c r="A97" s="373" t="s">
        <v>447</v>
      </c>
    </row>
  </sheetData>
  <mergeCells count="28">
    <mergeCell ref="B61:B62"/>
    <mergeCell ref="C61:C62"/>
    <mergeCell ref="D61:D62"/>
    <mergeCell ref="E61:E62"/>
    <mergeCell ref="F61:F62"/>
    <mergeCell ref="M61:M62"/>
    <mergeCell ref="N61:N62"/>
    <mergeCell ref="A81:A82"/>
    <mergeCell ref="B81:B82"/>
    <mergeCell ref="C81:C82"/>
    <mergeCell ref="D81:D82"/>
    <mergeCell ref="E81:E82"/>
    <mergeCell ref="F81:F82"/>
    <mergeCell ref="G81:G82"/>
    <mergeCell ref="G61:G62"/>
    <mergeCell ref="H61:H62"/>
    <mergeCell ref="I61:I62"/>
    <mergeCell ref="J61:J62"/>
    <mergeCell ref="K61:K62"/>
    <mergeCell ref="L61:L62"/>
    <mergeCell ref="A61:A62"/>
    <mergeCell ref="N81:N82"/>
    <mergeCell ref="H81:H82"/>
    <mergeCell ref="I81:I82"/>
    <mergeCell ref="J81:J82"/>
    <mergeCell ref="K81:K82"/>
    <mergeCell ref="L81:L82"/>
    <mergeCell ref="M81:M82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rowBreaks count="2" manualBreakCount="2">
    <brk id="39" max="21" man="1"/>
    <brk id="56" max="16383" man="1"/>
  </rowBreaks>
  <colBreaks count="1" manualBreakCount="1">
    <brk id="14" max="96" man="1"/>
  </colBreaks>
  <ignoredErrors>
    <ignoredError sqref="F88 C47:E47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16"/>
  <sheetViews>
    <sheetView topLeftCell="A95" zoomScale="70" zoomScaleNormal="70" zoomScaleSheetLayoutView="30" workbookViewId="0">
      <selection activeCell="AA89" sqref="AA89"/>
    </sheetView>
  </sheetViews>
  <sheetFormatPr baseColWidth="10" defaultColWidth="11.42578125" defaultRowHeight="12.75" x14ac:dyDescent="0.2"/>
  <cols>
    <col min="1" max="1" width="36.5703125" style="3" customWidth="1"/>
    <col min="2" max="5" width="10.42578125" style="3" customWidth="1"/>
    <col min="6" max="6" width="11.85546875" style="3" customWidth="1"/>
    <col min="7" max="7" width="47.28515625" style="3" hidden="1" customWidth="1"/>
    <col min="8" max="8" width="15.7109375" style="3" customWidth="1"/>
    <col min="9" max="16384" width="11.42578125" style="3"/>
  </cols>
  <sheetData>
    <row r="1" spans="1:19" s="17" customFormat="1" ht="15.75" x14ac:dyDescent="0.25">
      <c r="A1" s="16" t="s">
        <v>362</v>
      </c>
    </row>
    <row r="2" spans="1:19" x14ac:dyDescent="0.2">
      <c r="B2" s="8"/>
      <c r="C2" s="8"/>
    </row>
    <row r="3" spans="1:19" ht="15" x14ac:dyDescent="0.25">
      <c r="A3" s="19" t="s">
        <v>6</v>
      </c>
      <c r="B3" s="19"/>
      <c r="C3" s="19"/>
      <c r="D3" s="19"/>
      <c r="E3" s="19"/>
      <c r="F3" s="19"/>
      <c r="I3" s="19" t="s">
        <v>11</v>
      </c>
      <c r="J3" s="19"/>
      <c r="K3" s="19"/>
      <c r="L3" s="17"/>
      <c r="M3" s="17"/>
      <c r="N3" s="17"/>
      <c r="O3" s="17"/>
      <c r="P3" s="17"/>
    </row>
    <row r="4" spans="1:19" x14ac:dyDescent="0.2">
      <c r="A4" s="5"/>
      <c r="B4" s="8"/>
      <c r="C4" s="8"/>
      <c r="I4" s="5"/>
    </row>
    <row r="5" spans="1:19" x14ac:dyDescent="0.2">
      <c r="A5" s="24" t="s">
        <v>10</v>
      </c>
      <c r="B5" s="8"/>
      <c r="C5" s="8"/>
    </row>
    <row r="6" spans="1:19" x14ac:dyDescent="0.2">
      <c r="B6" s="8"/>
      <c r="C6" s="8"/>
    </row>
    <row r="7" spans="1:19" ht="14.25" x14ac:dyDescent="0.2">
      <c r="A7" s="24" t="s">
        <v>4</v>
      </c>
      <c r="B7" s="24"/>
      <c r="C7" s="24"/>
      <c r="D7" s="24"/>
      <c r="E7" s="24"/>
      <c r="F7" s="24"/>
      <c r="I7" s="51"/>
    </row>
    <row r="8" spans="1:19" customFormat="1" ht="15" x14ac:dyDescent="0.25"/>
    <row r="9" spans="1:19" ht="14.25" x14ac:dyDescent="0.2">
      <c r="A9" s="18" t="s">
        <v>40</v>
      </c>
      <c r="B9" s="17"/>
      <c r="C9" s="17"/>
      <c r="D9" s="17"/>
      <c r="E9" s="17"/>
      <c r="F9" s="17"/>
      <c r="I9" s="51"/>
    </row>
    <row r="10" spans="1:19" s="84" customFormat="1" ht="6.75" customHeight="1" x14ac:dyDescent="0.2">
      <c r="A10" s="365"/>
      <c r="I10" s="366"/>
    </row>
    <row r="11" spans="1:19" s="364" customFormat="1" ht="24.75" customHeight="1" x14ac:dyDescent="0.25">
      <c r="A11" s="496" t="s">
        <v>420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03"/>
      <c r="Q11" s="369"/>
      <c r="R11" s="369"/>
      <c r="S11" s="369"/>
    </row>
    <row r="12" spans="1:19" customFormat="1" ht="51" customHeight="1" x14ac:dyDescent="0.25">
      <c r="A12" s="496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03"/>
      <c r="Q12" s="369"/>
      <c r="R12" s="369"/>
      <c r="S12" s="369"/>
    </row>
    <row r="13" spans="1:19" customFormat="1" ht="18" customHeight="1" x14ac:dyDescent="0.25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</row>
    <row r="14" spans="1:19" customFormat="1" ht="24.75" customHeight="1" x14ac:dyDescent="0.25">
      <c r="A14" s="4" t="s">
        <v>208</v>
      </c>
    </row>
    <row r="15" spans="1:19" ht="24.75" customHeight="1" x14ac:dyDescent="0.2">
      <c r="B15" s="8"/>
      <c r="C15" s="8"/>
    </row>
    <row r="16" spans="1:19" s="13" customFormat="1" ht="24.75" customHeight="1" x14ac:dyDescent="0.25">
      <c r="A16" s="64" t="s">
        <v>91</v>
      </c>
      <c r="B16" s="360" t="s">
        <v>347</v>
      </c>
      <c r="C16" s="360" t="s">
        <v>348</v>
      </c>
      <c r="D16" s="356" t="s">
        <v>349</v>
      </c>
      <c r="E16" s="356" t="s">
        <v>442</v>
      </c>
      <c r="F16" s="360" t="s">
        <v>41</v>
      </c>
      <c r="G16" s="12" t="s">
        <v>403</v>
      </c>
      <c r="H16" s="31"/>
    </row>
    <row r="17" spans="1:20" ht="24.75" customHeight="1" x14ac:dyDescent="0.2">
      <c r="A17" s="70" t="s">
        <v>277</v>
      </c>
      <c r="B17" s="345">
        <v>220</v>
      </c>
      <c r="C17" s="345">
        <v>240</v>
      </c>
      <c r="D17" s="346"/>
      <c r="E17" s="347"/>
      <c r="F17" s="22">
        <f>B17-C17</f>
        <v>-20</v>
      </c>
      <c r="G17" s="9"/>
      <c r="H17" s="8"/>
    </row>
    <row r="18" spans="1:20" ht="24.75" customHeight="1" x14ac:dyDescent="0.2">
      <c r="A18" s="70" t="s">
        <v>93</v>
      </c>
      <c r="B18" s="345">
        <v>130</v>
      </c>
      <c r="C18" s="345">
        <v>120</v>
      </c>
      <c r="D18" s="346"/>
      <c r="E18" s="347"/>
      <c r="F18" s="22">
        <f>B18-C18</f>
        <v>10</v>
      </c>
      <c r="G18" s="9"/>
      <c r="H18" s="8"/>
    </row>
    <row r="19" spans="1:20" ht="24.75" customHeight="1" x14ac:dyDescent="0.2">
      <c r="A19" s="72" t="s">
        <v>94</v>
      </c>
      <c r="B19" s="345">
        <v>140</v>
      </c>
      <c r="C19" s="345">
        <v>150</v>
      </c>
      <c r="D19" s="346"/>
      <c r="E19" s="347"/>
      <c r="F19" s="22">
        <f>B19-C19</f>
        <v>-10</v>
      </c>
      <c r="G19" s="9"/>
      <c r="H19" s="8"/>
    </row>
    <row r="20" spans="1:20" s="14" customFormat="1" ht="24.75" customHeight="1" x14ac:dyDescent="0.2">
      <c r="A20" s="15" t="s">
        <v>383</v>
      </c>
      <c r="B20" s="87">
        <f>SUM(B17:B19)</f>
        <v>490</v>
      </c>
      <c r="C20" s="87">
        <f>SUM(C17:C19)</f>
        <v>510</v>
      </c>
      <c r="D20" s="87">
        <f>SUM(D17:D19)</f>
        <v>0</v>
      </c>
      <c r="E20" s="87">
        <f>SUM(E17:E19)</f>
        <v>0</v>
      </c>
      <c r="F20" s="22">
        <f>B20-C20</f>
        <v>-20</v>
      </c>
      <c r="T20" s="3"/>
    </row>
    <row r="21" spans="1:20" ht="24.75" customHeight="1" x14ac:dyDescent="0.2">
      <c r="A21" s="5"/>
    </row>
    <row r="22" spans="1:20" ht="24.75" customHeight="1" x14ac:dyDescent="0.2">
      <c r="A22" s="5"/>
    </row>
    <row r="23" spans="1:20" ht="24.75" customHeight="1" x14ac:dyDescent="0.2"/>
    <row r="24" spans="1:20" ht="24.75" customHeight="1" x14ac:dyDescent="0.2"/>
    <row r="25" spans="1:20" customFormat="1" ht="24.75" customHeight="1" x14ac:dyDescent="0.25">
      <c r="A25" s="4" t="s">
        <v>234</v>
      </c>
    </row>
    <row r="26" spans="1:20" ht="24.75" customHeight="1" x14ac:dyDescent="0.2">
      <c r="B26" s="8"/>
      <c r="C26" s="8"/>
    </row>
    <row r="27" spans="1:20" s="13" customFormat="1" ht="24.75" customHeight="1" x14ac:dyDescent="0.25">
      <c r="A27" s="114" t="s">
        <v>91</v>
      </c>
      <c r="B27" s="360" t="s">
        <v>347</v>
      </c>
      <c r="C27" s="360" t="s">
        <v>348</v>
      </c>
      <c r="D27" s="356" t="s">
        <v>349</v>
      </c>
      <c r="E27" s="356" t="s">
        <v>442</v>
      </c>
      <c r="F27" s="360" t="s">
        <v>41</v>
      </c>
      <c r="G27" s="12" t="s">
        <v>403</v>
      </c>
      <c r="H27" s="31"/>
    </row>
    <row r="28" spans="1:20" ht="24.75" customHeight="1" x14ac:dyDescent="0.2">
      <c r="A28" s="88" t="s">
        <v>92</v>
      </c>
      <c r="B28" s="345">
        <v>220</v>
      </c>
      <c r="C28" s="345">
        <v>240</v>
      </c>
      <c r="D28" s="346"/>
      <c r="E28" s="346"/>
      <c r="F28" s="22">
        <f>B28-C28</f>
        <v>-20</v>
      </c>
      <c r="G28" s="9"/>
      <c r="H28" s="8"/>
    </row>
    <row r="29" spans="1:20" ht="24.75" customHeight="1" x14ac:dyDescent="0.2">
      <c r="A29" s="88" t="s">
        <v>93</v>
      </c>
      <c r="B29" s="345">
        <v>130</v>
      </c>
      <c r="C29" s="345">
        <v>120</v>
      </c>
      <c r="D29" s="346"/>
      <c r="E29" s="346"/>
      <c r="F29" s="22">
        <f>B29-C29</f>
        <v>10</v>
      </c>
      <c r="G29" s="9"/>
      <c r="H29" s="8"/>
    </row>
    <row r="30" spans="1:20" ht="24.75" customHeight="1" x14ac:dyDescent="0.2">
      <c r="A30" s="206" t="s">
        <v>94</v>
      </c>
      <c r="B30" s="345">
        <v>140</v>
      </c>
      <c r="C30" s="345">
        <v>150</v>
      </c>
      <c r="D30" s="346"/>
      <c r="E30" s="346"/>
      <c r="F30" s="22">
        <f>B30-C30</f>
        <v>-10</v>
      </c>
      <c r="G30" s="9"/>
      <c r="H30" s="8"/>
    </row>
    <row r="31" spans="1:20" s="14" customFormat="1" ht="24.75" customHeight="1" x14ac:dyDescent="0.2">
      <c r="A31" s="15" t="s">
        <v>383</v>
      </c>
      <c r="B31" s="87">
        <f>SUM(B28:B30)</f>
        <v>490</v>
      </c>
      <c r="C31" s="87">
        <f>SUM(C28:C30)</f>
        <v>510</v>
      </c>
      <c r="D31" s="87">
        <f>SUM(D28:D30)</f>
        <v>0</v>
      </c>
      <c r="E31" s="87">
        <f>SUM(E28:E30)</f>
        <v>0</v>
      </c>
      <c r="F31" s="22">
        <f>B31-C31</f>
        <v>-20</v>
      </c>
      <c r="T31" s="3"/>
    </row>
    <row r="32" spans="1:20" ht="24.75" customHeight="1" x14ac:dyDescent="0.2">
      <c r="A32" s="5"/>
    </row>
    <row r="33" spans="1:20" ht="24.75" customHeight="1" x14ac:dyDescent="0.2"/>
    <row r="34" spans="1:20" ht="24.75" customHeight="1" x14ac:dyDescent="0.2"/>
    <row r="35" spans="1:20" ht="24.75" customHeight="1" x14ac:dyDescent="0.2"/>
    <row r="36" spans="1:20" customFormat="1" ht="24.75" customHeight="1" x14ac:dyDescent="0.25">
      <c r="A36" s="4" t="s">
        <v>235</v>
      </c>
    </row>
    <row r="37" spans="1:20" ht="24.75" customHeight="1" x14ac:dyDescent="0.2">
      <c r="B37" s="8"/>
      <c r="C37" s="8"/>
    </row>
    <row r="38" spans="1:20" s="13" customFormat="1" ht="24.75" customHeight="1" x14ac:dyDescent="0.25">
      <c r="A38" s="114" t="s">
        <v>91</v>
      </c>
      <c r="B38" s="360" t="s">
        <v>347</v>
      </c>
      <c r="C38" s="360" t="s">
        <v>348</v>
      </c>
      <c r="D38" s="356" t="s">
        <v>349</v>
      </c>
      <c r="E38" s="356" t="s">
        <v>442</v>
      </c>
      <c r="F38" s="360" t="s">
        <v>41</v>
      </c>
      <c r="G38" s="12" t="s">
        <v>403</v>
      </c>
      <c r="H38" s="31"/>
    </row>
    <row r="39" spans="1:20" ht="24.75" customHeight="1" x14ac:dyDescent="0.2">
      <c r="A39" s="88" t="s">
        <v>92</v>
      </c>
      <c r="B39" s="244">
        <v>220</v>
      </c>
      <c r="C39" s="244">
        <v>240</v>
      </c>
      <c r="D39" s="85"/>
      <c r="E39" s="85"/>
      <c r="F39" s="22">
        <f>B39-C39</f>
        <v>-20</v>
      </c>
      <c r="G39" s="9"/>
      <c r="H39" s="8"/>
    </row>
    <row r="40" spans="1:20" ht="24.75" customHeight="1" x14ac:dyDescent="0.2">
      <c r="A40" s="88" t="s">
        <v>93</v>
      </c>
      <c r="B40" s="244">
        <v>130</v>
      </c>
      <c r="C40" s="244">
        <v>120</v>
      </c>
      <c r="D40" s="85"/>
      <c r="E40" s="85"/>
      <c r="F40" s="22">
        <f>B40-C40</f>
        <v>10</v>
      </c>
      <c r="G40" s="9"/>
      <c r="H40" s="8"/>
    </row>
    <row r="41" spans="1:20" ht="24.75" customHeight="1" x14ac:dyDescent="0.2">
      <c r="A41" s="206" t="s">
        <v>94</v>
      </c>
      <c r="B41" s="244">
        <v>140</v>
      </c>
      <c r="C41" s="244">
        <v>150</v>
      </c>
      <c r="D41" s="85"/>
      <c r="E41" s="85"/>
      <c r="F41" s="22">
        <f>B41-C41</f>
        <v>-10</v>
      </c>
      <c r="G41" s="9"/>
      <c r="H41" s="8"/>
    </row>
    <row r="42" spans="1:20" s="14" customFormat="1" ht="24.75" customHeight="1" x14ac:dyDescent="0.2">
      <c r="A42" s="15" t="s">
        <v>383</v>
      </c>
      <c r="B42" s="87">
        <f>SUM(B39:B41)</f>
        <v>490</v>
      </c>
      <c r="C42" s="87">
        <f>SUM(C39:C41)</f>
        <v>510</v>
      </c>
      <c r="D42" s="87">
        <f>SUM(D39:D41)</f>
        <v>0</v>
      </c>
      <c r="E42" s="87">
        <f>SUM(E39:E41)</f>
        <v>0</v>
      </c>
      <c r="F42" s="22">
        <f>B42-C42</f>
        <v>-20</v>
      </c>
      <c r="T42" s="3"/>
    </row>
    <row r="43" spans="1:20" ht="24.75" customHeight="1" x14ac:dyDescent="0.2">
      <c r="A43" s="5"/>
    </row>
    <row r="44" spans="1:20" ht="24.75" customHeight="1" x14ac:dyDescent="0.2"/>
    <row r="45" spans="1:20" ht="24.75" customHeight="1" x14ac:dyDescent="0.2"/>
    <row r="46" spans="1:20" ht="24.75" customHeight="1" x14ac:dyDescent="0.2"/>
    <row r="47" spans="1:20" customFormat="1" ht="24.75" customHeight="1" x14ac:dyDescent="0.25">
      <c r="A47" s="4" t="s">
        <v>211</v>
      </c>
      <c r="I47" t="s">
        <v>16</v>
      </c>
    </row>
    <row r="48" spans="1:20" ht="24.75" customHeight="1" x14ac:dyDescent="0.2">
      <c r="B48" s="8"/>
      <c r="C48" s="8"/>
    </row>
    <row r="49" spans="1:20" s="13" customFormat="1" ht="24.75" customHeight="1" x14ac:dyDescent="0.25">
      <c r="A49" s="114" t="s">
        <v>91</v>
      </c>
      <c r="B49" s="360" t="s">
        <v>347</v>
      </c>
      <c r="C49" s="360" t="s">
        <v>348</v>
      </c>
      <c r="D49" s="356" t="s">
        <v>349</v>
      </c>
      <c r="E49" s="356" t="s">
        <v>442</v>
      </c>
      <c r="F49" s="360" t="s">
        <v>41</v>
      </c>
      <c r="G49" s="12" t="s">
        <v>403</v>
      </c>
      <c r="H49" s="31"/>
    </row>
    <row r="50" spans="1:20" ht="24.75" customHeight="1" x14ac:dyDescent="0.2">
      <c r="A50" s="88" t="s">
        <v>92</v>
      </c>
      <c r="B50" s="345">
        <v>220</v>
      </c>
      <c r="C50" s="345">
        <v>240</v>
      </c>
      <c r="D50" s="346"/>
      <c r="E50" s="346"/>
      <c r="F50" s="22">
        <f>B50-C50</f>
        <v>-20</v>
      </c>
      <c r="G50" s="9"/>
      <c r="H50" s="8"/>
    </row>
    <row r="51" spans="1:20" ht="24.75" customHeight="1" x14ac:dyDescent="0.2">
      <c r="A51" s="88" t="s">
        <v>93</v>
      </c>
      <c r="B51" s="345">
        <v>130</v>
      </c>
      <c r="C51" s="345">
        <v>120</v>
      </c>
      <c r="D51" s="346"/>
      <c r="E51" s="346"/>
      <c r="F51" s="22">
        <f>B51-C51</f>
        <v>10</v>
      </c>
      <c r="G51" s="9"/>
      <c r="H51" s="8"/>
    </row>
    <row r="52" spans="1:20" ht="24.75" customHeight="1" x14ac:dyDescent="0.2">
      <c r="A52" s="206" t="s">
        <v>94</v>
      </c>
      <c r="B52" s="345">
        <v>140</v>
      </c>
      <c r="C52" s="345">
        <v>150</v>
      </c>
      <c r="D52" s="346"/>
      <c r="E52" s="346"/>
      <c r="F52" s="22">
        <f>B52-C52</f>
        <v>-10</v>
      </c>
      <c r="G52" s="9"/>
      <c r="H52" s="8"/>
    </row>
    <row r="53" spans="1:20" s="14" customFormat="1" ht="24.75" customHeight="1" x14ac:dyDescent="0.2">
      <c r="A53" s="15" t="s">
        <v>383</v>
      </c>
      <c r="B53" s="87">
        <f>SUM(B50:B52)</f>
        <v>490</v>
      </c>
      <c r="C53" s="87">
        <f>SUM(C50:C52)</f>
        <v>510</v>
      </c>
      <c r="D53" s="87">
        <f>SUM(D50:D52)</f>
        <v>0</v>
      </c>
      <c r="E53" s="87">
        <f>SUM(E50:E52)</f>
        <v>0</v>
      </c>
      <c r="F53" s="22">
        <f>B53-C53</f>
        <v>-20</v>
      </c>
      <c r="T53" s="3"/>
    </row>
    <row r="54" spans="1:20" ht="24.75" customHeight="1" x14ac:dyDescent="0.2">
      <c r="A54" s="5"/>
    </row>
    <row r="55" spans="1:20" ht="24.75" customHeight="1" x14ac:dyDescent="0.2"/>
    <row r="56" spans="1:20" ht="24.75" customHeight="1" x14ac:dyDescent="0.2"/>
    <row r="57" spans="1:20" ht="24.75" customHeight="1" x14ac:dyDescent="0.2"/>
    <row r="58" spans="1:20" ht="24.75" customHeight="1" x14ac:dyDescent="0.25">
      <c r="A58" s="4" t="s">
        <v>299</v>
      </c>
      <c r="B58"/>
      <c r="C58"/>
      <c r="D58"/>
      <c r="E58"/>
      <c r="F58"/>
      <c r="G58"/>
      <c r="H58"/>
    </row>
    <row r="59" spans="1:20" ht="24.75" customHeight="1" x14ac:dyDescent="0.2">
      <c r="B59" s="8"/>
      <c r="C59" s="8"/>
    </row>
    <row r="60" spans="1:20" ht="24.75" customHeight="1" x14ac:dyDescent="0.2">
      <c r="A60" s="114" t="s">
        <v>91</v>
      </c>
      <c r="B60" s="360" t="s">
        <v>347</v>
      </c>
      <c r="C60" s="360" t="s">
        <v>348</v>
      </c>
      <c r="D60" s="356" t="s">
        <v>349</v>
      </c>
      <c r="E60" s="356" t="s">
        <v>442</v>
      </c>
      <c r="F60" s="360" t="s">
        <v>41</v>
      </c>
      <c r="G60" s="12" t="s">
        <v>403</v>
      </c>
      <c r="H60" s="31"/>
    </row>
    <row r="61" spans="1:20" ht="24.75" customHeight="1" x14ac:dyDescent="0.2">
      <c r="A61" s="88" t="s">
        <v>92</v>
      </c>
      <c r="B61" s="85">
        <f>SUM(B50,B39,B28,B17)/4</f>
        <v>220</v>
      </c>
      <c r="C61" s="85">
        <f t="shared" ref="C61:G61" si="0">SUM(C50,C39,C28,C17)/4</f>
        <v>240</v>
      </c>
      <c r="D61" s="85">
        <f t="shared" si="0"/>
        <v>0</v>
      </c>
      <c r="E61" s="85">
        <f t="shared" si="0"/>
        <v>0</v>
      </c>
      <c r="F61" s="22">
        <f t="shared" ref="F61:F63" si="1">B61-C61</f>
        <v>-20</v>
      </c>
      <c r="G61" s="85">
        <f t="shared" si="0"/>
        <v>0</v>
      </c>
      <c r="H61" s="8"/>
    </row>
    <row r="62" spans="1:20" ht="24.75" customHeight="1" x14ac:dyDescent="0.2">
      <c r="A62" s="88" t="s">
        <v>93</v>
      </c>
      <c r="B62" s="85">
        <f>SUM(B51,B40,B29,B18)/4</f>
        <v>130</v>
      </c>
      <c r="C62" s="85">
        <f t="shared" ref="C62:E62" si="2">SUM(C51,C40,C29,C18)/4</f>
        <v>120</v>
      </c>
      <c r="D62" s="85">
        <f t="shared" si="2"/>
        <v>0</v>
      </c>
      <c r="E62" s="85">
        <f t="shared" si="2"/>
        <v>0</v>
      </c>
      <c r="F62" s="22">
        <f t="shared" si="1"/>
        <v>10</v>
      </c>
      <c r="G62" s="9"/>
      <c r="H62" s="8"/>
    </row>
    <row r="63" spans="1:20" ht="24.75" customHeight="1" x14ac:dyDescent="0.2">
      <c r="A63" s="206" t="s">
        <v>94</v>
      </c>
      <c r="B63" s="85">
        <f>SUM(B52,B41,B30,B19)/4</f>
        <v>140</v>
      </c>
      <c r="C63" s="85">
        <f t="shared" ref="C63:E63" si="3">SUM(C52,C41,C30,C19)/4</f>
        <v>150</v>
      </c>
      <c r="D63" s="85">
        <f t="shared" si="3"/>
        <v>0</v>
      </c>
      <c r="E63" s="85">
        <f t="shared" si="3"/>
        <v>0</v>
      </c>
      <c r="F63" s="22">
        <f t="shared" si="1"/>
        <v>-10</v>
      </c>
      <c r="G63" s="9"/>
      <c r="H63" s="8"/>
    </row>
    <row r="64" spans="1:20" ht="24.75" customHeight="1" x14ac:dyDescent="0.2">
      <c r="A64" s="15" t="s">
        <v>383</v>
      </c>
      <c r="B64" s="207">
        <f>SUM(B61:B63)</f>
        <v>490</v>
      </c>
      <c r="C64" s="207">
        <f>SUM(C61:C63)</f>
        <v>510</v>
      </c>
      <c r="D64" s="207">
        <f>SUM(D61:D63)</f>
        <v>0</v>
      </c>
      <c r="E64" s="207">
        <f>SUM(E61:E63)</f>
        <v>0</v>
      </c>
      <c r="F64" s="22">
        <f>B64-C64</f>
        <v>-20</v>
      </c>
      <c r="G64" s="14"/>
      <c r="H64" s="14"/>
    </row>
    <row r="65" spans="1:8" ht="24.75" customHeight="1" x14ac:dyDescent="0.2"/>
    <row r="66" spans="1:8" ht="24.75" customHeight="1" x14ac:dyDescent="0.2">
      <c r="A66" s="101" t="s">
        <v>410</v>
      </c>
    </row>
    <row r="67" spans="1:8" ht="24.75" customHeight="1" x14ac:dyDescent="0.2"/>
    <row r="68" spans="1:8" ht="24.75" customHeight="1" x14ac:dyDescent="0.2"/>
    <row r="69" spans="1:8" ht="24.75" customHeight="1" x14ac:dyDescent="0.25">
      <c r="A69" s="4" t="s">
        <v>232</v>
      </c>
      <c r="B69"/>
      <c r="C69"/>
      <c r="D69"/>
      <c r="E69"/>
      <c r="F69"/>
      <c r="G69"/>
      <c r="H69"/>
    </row>
    <row r="70" spans="1:8" ht="24.75" customHeight="1" x14ac:dyDescent="0.2">
      <c r="B70" s="8"/>
      <c r="C70" s="8"/>
    </row>
    <row r="71" spans="1:8" ht="24.75" customHeight="1" x14ac:dyDescent="0.2">
      <c r="A71" s="114" t="s">
        <v>91</v>
      </c>
      <c r="B71" s="360" t="s">
        <v>347</v>
      </c>
      <c r="C71" s="360" t="s">
        <v>348</v>
      </c>
      <c r="D71" s="356" t="s">
        <v>349</v>
      </c>
      <c r="E71" s="356" t="s">
        <v>442</v>
      </c>
      <c r="F71" s="360" t="s">
        <v>41</v>
      </c>
      <c r="G71" s="12" t="s">
        <v>403</v>
      </c>
      <c r="H71" s="31"/>
    </row>
    <row r="72" spans="1:8" ht="24.75" customHeight="1" x14ac:dyDescent="0.2">
      <c r="A72" s="88" t="s">
        <v>92</v>
      </c>
      <c r="B72" s="345">
        <v>220</v>
      </c>
      <c r="C72" s="345">
        <v>240</v>
      </c>
      <c r="D72" s="346"/>
      <c r="E72" s="346"/>
      <c r="F72" s="22">
        <f>B72-C72</f>
        <v>-20</v>
      </c>
      <c r="G72" s="9"/>
      <c r="H72" s="8"/>
    </row>
    <row r="73" spans="1:8" ht="24.75" customHeight="1" x14ac:dyDescent="0.2">
      <c r="A73" s="88" t="s">
        <v>93</v>
      </c>
      <c r="B73" s="345">
        <v>130</v>
      </c>
      <c r="C73" s="345">
        <v>120</v>
      </c>
      <c r="D73" s="346"/>
      <c r="E73" s="346"/>
      <c r="F73" s="22">
        <f>B73-C73</f>
        <v>10</v>
      </c>
      <c r="G73" s="9"/>
      <c r="H73" s="8"/>
    </row>
    <row r="74" spans="1:8" ht="24.75" customHeight="1" x14ac:dyDescent="0.2">
      <c r="A74" s="206" t="s">
        <v>94</v>
      </c>
      <c r="B74" s="345">
        <v>140</v>
      </c>
      <c r="C74" s="345">
        <v>150</v>
      </c>
      <c r="D74" s="346"/>
      <c r="E74" s="346"/>
      <c r="F74" s="22">
        <f>B74-C74</f>
        <v>-10</v>
      </c>
      <c r="G74" s="9"/>
      <c r="H74" s="8"/>
    </row>
    <row r="75" spans="1:8" ht="24.75" customHeight="1" x14ac:dyDescent="0.2">
      <c r="A75" s="15" t="s">
        <v>383</v>
      </c>
      <c r="B75" s="87">
        <f>SUM(B72:B74)</f>
        <v>490</v>
      </c>
      <c r="C75" s="87">
        <f>SUM(C72:C74)</f>
        <v>510</v>
      </c>
      <c r="D75" s="87">
        <f>SUM(D72:D74)</f>
        <v>0</v>
      </c>
      <c r="E75" s="87">
        <f>SUM(E72:E74)</f>
        <v>0</v>
      </c>
      <c r="F75" s="22">
        <f>B75-C75</f>
        <v>-20</v>
      </c>
      <c r="G75" s="14"/>
      <c r="H75" s="14"/>
    </row>
    <row r="76" spans="1:8" ht="24.75" customHeight="1" x14ac:dyDescent="0.2"/>
    <row r="77" spans="1:8" ht="24.75" customHeight="1" x14ac:dyDescent="0.2"/>
    <row r="78" spans="1:8" ht="24.75" customHeight="1" x14ac:dyDescent="0.2"/>
    <row r="79" spans="1:8" ht="24.75" customHeight="1" x14ac:dyDescent="0.2"/>
    <row r="80" spans="1:8" ht="24.75" customHeight="1" x14ac:dyDescent="0.25">
      <c r="A80" s="4" t="s">
        <v>212</v>
      </c>
      <c r="B80"/>
      <c r="C80"/>
      <c r="D80"/>
      <c r="E80"/>
      <c r="F80"/>
      <c r="G80"/>
      <c r="H80"/>
    </row>
    <row r="81" spans="1:8" ht="24.75" customHeight="1" x14ac:dyDescent="0.2">
      <c r="B81" s="8"/>
      <c r="C81" s="8"/>
    </row>
    <row r="82" spans="1:8" ht="24.75" customHeight="1" x14ac:dyDescent="0.2">
      <c r="A82" s="114" t="s">
        <v>91</v>
      </c>
      <c r="B82" s="360" t="s">
        <v>347</v>
      </c>
      <c r="C82" s="360" t="s">
        <v>348</v>
      </c>
      <c r="D82" s="356" t="s">
        <v>349</v>
      </c>
      <c r="E82" s="356" t="s">
        <v>442</v>
      </c>
      <c r="F82" s="360" t="s">
        <v>41</v>
      </c>
      <c r="G82" s="12" t="s">
        <v>403</v>
      </c>
      <c r="H82" s="31"/>
    </row>
    <row r="83" spans="1:8" ht="24.75" customHeight="1" x14ac:dyDescent="0.2">
      <c r="A83" s="88" t="s">
        <v>92</v>
      </c>
      <c r="B83" s="345">
        <v>220</v>
      </c>
      <c r="C83" s="345">
        <v>240</v>
      </c>
      <c r="D83" s="346"/>
      <c r="E83" s="346"/>
      <c r="F83" s="22">
        <f>B83-C83</f>
        <v>-20</v>
      </c>
      <c r="G83" s="9"/>
      <c r="H83" s="8"/>
    </row>
    <row r="84" spans="1:8" ht="24.75" customHeight="1" x14ac:dyDescent="0.2">
      <c r="A84" s="88" t="s">
        <v>93</v>
      </c>
      <c r="B84" s="345">
        <v>130</v>
      </c>
      <c r="C84" s="345">
        <v>120</v>
      </c>
      <c r="D84" s="346"/>
      <c r="E84" s="346"/>
      <c r="F84" s="22">
        <f>B84-C84</f>
        <v>10</v>
      </c>
      <c r="G84" s="9"/>
      <c r="H84" s="8"/>
    </row>
    <row r="85" spans="1:8" ht="24.75" customHeight="1" x14ac:dyDescent="0.2">
      <c r="A85" s="206" t="s">
        <v>94</v>
      </c>
      <c r="B85" s="345">
        <v>140</v>
      </c>
      <c r="C85" s="345">
        <v>150</v>
      </c>
      <c r="D85" s="346"/>
      <c r="E85" s="346"/>
      <c r="F85" s="22">
        <f>B85-C85</f>
        <v>-10</v>
      </c>
      <c r="G85" s="9"/>
      <c r="H85" s="8"/>
    </row>
    <row r="86" spans="1:8" ht="24.75" customHeight="1" x14ac:dyDescent="0.2">
      <c r="A86" s="15" t="s">
        <v>383</v>
      </c>
      <c r="B86" s="87">
        <f>SUM(B83:B85)</f>
        <v>490</v>
      </c>
      <c r="C86" s="87">
        <f>SUM(C83:C85)</f>
        <v>510</v>
      </c>
      <c r="D86" s="87">
        <f>SUM(D83:D85)</f>
        <v>0</v>
      </c>
      <c r="E86" s="87">
        <f>SUM(E83:E85)</f>
        <v>0</v>
      </c>
      <c r="F86" s="22">
        <f>B86-C86</f>
        <v>-20</v>
      </c>
      <c r="G86" s="14"/>
      <c r="H86" s="14"/>
    </row>
    <row r="87" spans="1:8" ht="24.75" customHeight="1" x14ac:dyDescent="0.2"/>
    <row r="88" spans="1:8" ht="24.75" customHeight="1" x14ac:dyDescent="0.2"/>
    <row r="89" spans="1:8" ht="24.75" customHeight="1" x14ac:dyDescent="0.2"/>
    <row r="90" spans="1:8" ht="24.75" customHeight="1" x14ac:dyDescent="0.2"/>
    <row r="91" spans="1:8" ht="24.75" customHeight="1" x14ac:dyDescent="0.25">
      <c r="A91" s="4" t="s">
        <v>213</v>
      </c>
      <c r="B91"/>
      <c r="C91"/>
      <c r="D91"/>
      <c r="E91"/>
      <c r="F91"/>
      <c r="G91"/>
      <c r="H91"/>
    </row>
    <row r="92" spans="1:8" ht="24.75" customHeight="1" x14ac:dyDescent="0.2">
      <c r="B92" s="8"/>
      <c r="C92" s="8"/>
    </row>
    <row r="93" spans="1:8" ht="24.75" customHeight="1" x14ac:dyDescent="0.2">
      <c r="A93" s="114" t="s">
        <v>91</v>
      </c>
      <c r="B93" s="360" t="s">
        <v>347</v>
      </c>
      <c r="C93" s="360" t="s">
        <v>348</v>
      </c>
      <c r="D93" s="356" t="s">
        <v>349</v>
      </c>
      <c r="E93" s="356" t="s">
        <v>442</v>
      </c>
      <c r="F93" s="360" t="s">
        <v>41</v>
      </c>
      <c r="G93" s="12" t="s">
        <v>403</v>
      </c>
      <c r="H93" s="31"/>
    </row>
    <row r="94" spans="1:8" ht="24.75" customHeight="1" x14ac:dyDescent="0.2">
      <c r="A94" s="88" t="s">
        <v>92</v>
      </c>
      <c r="B94" s="345">
        <v>220</v>
      </c>
      <c r="C94" s="345">
        <v>240</v>
      </c>
      <c r="D94" s="346"/>
      <c r="E94" s="346"/>
      <c r="F94" s="22">
        <f>B94-C94</f>
        <v>-20</v>
      </c>
      <c r="G94" s="9"/>
      <c r="H94" s="8"/>
    </row>
    <row r="95" spans="1:8" ht="24.75" customHeight="1" x14ac:dyDescent="0.2">
      <c r="A95" s="88" t="s">
        <v>93</v>
      </c>
      <c r="B95" s="345">
        <v>130</v>
      </c>
      <c r="C95" s="345">
        <v>120</v>
      </c>
      <c r="D95" s="346"/>
      <c r="E95" s="346"/>
      <c r="F95" s="22">
        <f>B95-C95</f>
        <v>10</v>
      </c>
      <c r="G95" s="9"/>
      <c r="H95" s="8"/>
    </row>
    <row r="96" spans="1:8" ht="24.75" customHeight="1" x14ac:dyDescent="0.2">
      <c r="A96" s="206" t="s">
        <v>94</v>
      </c>
      <c r="B96" s="345">
        <v>140</v>
      </c>
      <c r="C96" s="345">
        <v>150</v>
      </c>
      <c r="D96" s="346"/>
      <c r="E96" s="346"/>
      <c r="F96" s="22">
        <f>B96-C96</f>
        <v>-10</v>
      </c>
      <c r="G96" s="9"/>
      <c r="H96" s="8"/>
    </row>
    <row r="97" spans="1:8" ht="24.75" customHeight="1" x14ac:dyDescent="0.2">
      <c r="A97" s="15" t="s">
        <v>383</v>
      </c>
      <c r="B97" s="87">
        <f>SUM(B94:B96)</f>
        <v>490</v>
      </c>
      <c r="C97" s="87">
        <f>SUM(C94:C96)</f>
        <v>510</v>
      </c>
      <c r="D97" s="87">
        <f>SUM(D94:D96)</f>
        <v>0</v>
      </c>
      <c r="E97" s="87">
        <f>SUM(E94:E96)</f>
        <v>0</v>
      </c>
      <c r="F97" s="22">
        <f>B97-C97</f>
        <v>-20</v>
      </c>
      <c r="G97" s="14"/>
      <c r="H97" s="14"/>
    </row>
    <row r="98" spans="1:8" ht="24.75" customHeight="1" x14ac:dyDescent="0.2"/>
    <row r="99" spans="1:8" ht="24.75" customHeight="1" x14ac:dyDescent="0.2"/>
    <row r="100" spans="1:8" ht="24.75" customHeight="1" x14ac:dyDescent="0.2"/>
    <row r="101" spans="1:8" ht="24.75" customHeight="1" x14ac:dyDescent="0.2"/>
    <row r="102" spans="1:8" ht="24.75" customHeight="1" x14ac:dyDescent="0.25">
      <c r="A102" s="4" t="s">
        <v>411</v>
      </c>
      <c r="B102"/>
      <c r="C102"/>
      <c r="D102"/>
      <c r="E102"/>
      <c r="F102"/>
      <c r="G102"/>
      <c r="H102"/>
    </row>
    <row r="103" spans="1:8" ht="24.75" customHeight="1" x14ac:dyDescent="0.2">
      <c r="B103" s="8"/>
      <c r="C103" s="8"/>
    </row>
    <row r="104" spans="1:8" ht="24.75" customHeight="1" x14ac:dyDescent="0.2">
      <c r="A104" s="114" t="s">
        <v>91</v>
      </c>
      <c r="B104" s="360" t="s">
        <v>347</v>
      </c>
      <c r="C104" s="360" t="s">
        <v>348</v>
      </c>
      <c r="D104" s="356" t="s">
        <v>349</v>
      </c>
      <c r="E104" s="356" t="s">
        <v>442</v>
      </c>
      <c r="F104" s="360" t="s">
        <v>41</v>
      </c>
      <c r="G104" s="12" t="s">
        <v>403</v>
      </c>
      <c r="H104" s="31"/>
    </row>
    <row r="105" spans="1:8" ht="24.75" customHeight="1" x14ac:dyDescent="0.2">
      <c r="A105" s="88" t="s">
        <v>92</v>
      </c>
      <c r="B105" s="85">
        <v>125.71428571428571</v>
      </c>
      <c r="C105" s="85">
        <v>137.14285714285714</v>
      </c>
      <c r="D105" s="85"/>
      <c r="E105" s="85"/>
      <c r="F105" s="22">
        <f>B105-C105</f>
        <v>-11.428571428571431</v>
      </c>
      <c r="G105" s="9"/>
      <c r="H105" s="8"/>
    </row>
    <row r="106" spans="1:8" ht="24.75" customHeight="1" x14ac:dyDescent="0.2">
      <c r="A106" s="88" t="s">
        <v>93</v>
      </c>
      <c r="B106" s="85">
        <v>74.285714285714292</v>
      </c>
      <c r="C106" s="85">
        <v>68.571428571428569</v>
      </c>
      <c r="D106" s="85"/>
      <c r="E106" s="85"/>
      <c r="F106" s="22">
        <f>B106-C106</f>
        <v>5.7142857142857224</v>
      </c>
      <c r="G106" s="9"/>
      <c r="H106" s="8"/>
    </row>
    <row r="107" spans="1:8" ht="24.75" customHeight="1" x14ac:dyDescent="0.2">
      <c r="A107" s="206" t="s">
        <v>94</v>
      </c>
      <c r="B107" s="85">
        <v>80</v>
      </c>
      <c r="C107" s="85">
        <v>85.714285714285708</v>
      </c>
      <c r="D107" s="85"/>
      <c r="E107" s="85"/>
      <c r="F107" s="22">
        <f>B107-C107</f>
        <v>-5.7142857142857082</v>
      </c>
      <c r="G107" s="9"/>
      <c r="H107" s="8"/>
    </row>
    <row r="108" spans="1:8" ht="24.75" customHeight="1" x14ac:dyDescent="0.2">
      <c r="A108" s="15" t="s">
        <v>383</v>
      </c>
      <c r="B108" s="207">
        <f>SUM(B105:B107)</f>
        <v>280</v>
      </c>
      <c r="C108" s="207">
        <f>SUM(C105:C107)</f>
        <v>291.42857142857144</v>
      </c>
      <c r="D108" s="207">
        <f>SUM(D105:D107)</f>
        <v>0</v>
      </c>
      <c r="E108" s="207">
        <f>SUM(E105:E107)</f>
        <v>0</v>
      </c>
      <c r="F108" s="22">
        <f>B108-C108</f>
        <v>-11.428571428571445</v>
      </c>
      <c r="G108" s="14"/>
      <c r="H108" s="14"/>
    </row>
    <row r="109" spans="1:8" ht="24.75" customHeight="1" x14ac:dyDescent="0.2"/>
    <row r="110" spans="1:8" x14ac:dyDescent="0.2">
      <c r="A110" s="101" t="s">
        <v>311</v>
      </c>
    </row>
    <row r="113" spans="2:5" ht="15" x14ac:dyDescent="0.25">
      <c r="B113"/>
      <c r="C113"/>
      <c r="D113"/>
      <c r="E113" s="368"/>
    </row>
    <row r="114" spans="2:5" ht="15" x14ac:dyDescent="0.25">
      <c r="B114"/>
      <c r="C114"/>
      <c r="D114"/>
      <c r="E114" s="368"/>
    </row>
    <row r="115" spans="2:5" ht="15" x14ac:dyDescent="0.25">
      <c r="B115"/>
      <c r="C115"/>
      <c r="D115"/>
      <c r="E115" s="368"/>
    </row>
    <row r="116" spans="2:5" ht="15" x14ac:dyDescent="0.25">
      <c r="B116"/>
      <c r="C116"/>
      <c r="D116"/>
    </row>
  </sheetData>
  <customSheetViews>
    <customSheetView guid="{44F1111D-E141-4521-B561-50BB9B217F94}" scale="70" hiddenColumns="1">
      <rowBreaks count="4" manualBreakCount="4">
        <brk id="35" max="15" man="1"/>
        <brk id="57" max="16383" man="1"/>
        <brk id="79" max="16383" man="1"/>
        <brk id="90" max="15" man="1"/>
      </rowBreaks>
      <colBreaks count="1" manualBreakCount="1">
        <brk id="6" max="1048575" man="1"/>
      </colBreaks>
      <pageMargins left="0.70866141732283472" right="0.70866141732283472" top="0.78740157480314965" bottom="0.78740157480314965" header="0.31496062992125984" footer="0.31496062992125984"/>
      <pageSetup paperSize="9" scale="67" orientation="portrait" r:id="rId1"/>
    </customSheetView>
  </customSheetViews>
  <mergeCells count="1">
    <mergeCell ref="A11:O12"/>
  </mergeCells>
  <pageMargins left="0.70866141732283472" right="0.70866141732283472" top="0.78740157480314965" bottom="0.78740157480314965" header="0.31496062992125984" footer="0.31496062992125984"/>
  <pageSetup paperSize="9" scale="67" orientation="portrait" r:id="rId2"/>
  <rowBreaks count="4" manualBreakCount="4">
    <brk id="34" max="15" man="1"/>
    <brk id="56" max="16383" man="1"/>
    <brk id="78" max="16383" man="1"/>
    <brk id="89" max="15" man="1"/>
  </rowBreaks>
  <colBreaks count="1" manualBreakCount="1">
    <brk id="6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20"/>
  <sheetViews>
    <sheetView topLeftCell="A5" zoomScale="60" zoomScaleNormal="60" zoomScaleSheetLayoutView="30" workbookViewId="0">
      <selection activeCell="AD34" sqref="AD34"/>
    </sheetView>
  </sheetViews>
  <sheetFormatPr baseColWidth="10" defaultRowHeight="15" x14ac:dyDescent="0.25"/>
  <cols>
    <col min="1" max="1" width="19.7109375" customWidth="1"/>
    <col min="2" max="10" width="8.5703125" customWidth="1"/>
    <col min="11" max="11" width="15.7109375" customWidth="1"/>
  </cols>
  <sheetData>
    <row r="1" spans="1:19" s="53" customFormat="1" ht="15.75" x14ac:dyDescent="0.25">
      <c r="A1" s="16" t="s">
        <v>434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25">
      <c r="A2" s="3"/>
      <c r="B2" s="3"/>
      <c r="C2" s="8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3"/>
      <c r="L3" s="19" t="s">
        <v>11</v>
      </c>
      <c r="M3" s="19"/>
      <c r="N3" s="19"/>
      <c r="O3" s="19"/>
      <c r="P3" s="19"/>
      <c r="Q3" s="19"/>
      <c r="R3" s="19"/>
      <c r="S3" s="19"/>
    </row>
    <row r="4" spans="1:19" x14ac:dyDescent="0.25">
      <c r="A4" s="5"/>
      <c r="B4" s="3"/>
      <c r="C4" s="8"/>
      <c r="D4" s="8"/>
      <c r="E4" s="8"/>
      <c r="F4" s="3"/>
      <c r="G4" s="3"/>
      <c r="H4" s="3"/>
      <c r="I4" s="3"/>
      <c r="J4" s="3"/>
      <c r="K4" s="3"/>
      <c r="L4" s="5"/>
      <c r="M4" s="3"/>
      <c r="N4" s="3"/>
      <c r="O4" s="3"/>
      <c r="P4" s="3"/>
      <c r="Q4" s="3"/>
      <c r="R4" s="3"/>
    </row>
    <row r="5" spans="1:19" x14ac:dyDescent="0.25">
      <c r="A5" s="24" t="s">
        <v>10</v>
      </c>
      <c r="B5" s="3"/>
      <c r="C5" s="8"/>
      <c r="D5" s="8"/>
      <c r="E5" s="8"/>
      <c r="F5" s="3"/>
      <c r="G5" s="3"/>
      <c r="H5" s="3"/>
      <c r="I5" s="3"/>
      <c r="J5" s="3"/>
      <c r="K5" s="3"/>
      <c r="L5" s="51"/>
      <c r="M5" s="3"/>
      <c r="N5" s="3"/>
      <c r="O5" s="3"/>
      <c r="P5" s="3"/>
      <c r="Q5" s="3"/>
      <c r="R5" s="3"/>
    </row>
    <row r="6" spans="1:19" x14ac:dyDescent="0.25">
      <c r="L6" s="51"/>
    </row>
    <row r="7" spans="1:19" x14ac:dyDescent="0.25">
      <c r="A7" s="24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  <c r="K7" s="1"/>
      <c r="L7" s="1"/>
      <c r="M7" s="1"/>
      <c r="N7" s="1"/>
      <c r="O7" s="1"/>
      <c r="P7" s="1"/>
      <c r="Q7" s="1"/>
      <c r="R7" s="1"/>
    </row>
    <row r="9" spans="1:19" ht="24.75" customHeight="1" x14ac:dyDescent="0.25"/>
    <row r="10" spans="1:19" ht="24.75" customHeight="1" x14ac:dyDescent="0.25">
      <c r="A10" s="4" t="s">
        <v>208</v>
      </c>
    </row>
    <row r="11" spans="1:19" ht="24.75" customHeight="1" x14ac:dyDescent="0.25"/>
    <row r="12" spans="1:19" s="13" customFormat="1" ht="24.75" customHeight="1" x14ac:dyDescent="0.2">
      <c r="A12" s="10" t="s">
        <v>19</v>
      </c>
      <c r="B12" s="294" t="s">
        <v>347</v>
      </c>
      <c r="C12" s="294" t="s">
        <v>348</v>
      </c>
      <c r="D12" s="294" t="s">
        <v>349</v>
      </c>
      <c r="E12" s="294" t="s">
        <v>442</v>
      </c>
      <c r="F12" s="294" t="s">
        <v>383</v>
      </c>
      <c r="G12" s="294" t="s">
        <v>375</v>
      </c>
      <c r="H12" s="307" t="s">
        <v>376</v>
      </c>
      <c r="I12" s="294" t="s">
        <v>377</v>
      </c>
      <c r="J12" s="307" t="s">
        <v>443</v>
      </c>
      <c r="K12" s="3"/>
    </row>
    <row r="13" spans="1:19" s="3" customFormat="1" ht="24.75" customHeight="1" x14ac:dyDescent="0.2">
      <c r="A13" s="76" t="s">
        <v>37</v>
      </c>
      <c r="B13" s="187">
        <v>120</v>
      </c>
      <c r="C13" s="187">
        <v>300</v>
      </c>
      <c r="D13" s="175"/>
      <c r="E13" s="175"/>
      <c r="F13" s="22">
        <f>SUM(B13:E13)</f>
        <v>420</v>
      </c>
      <c r="G13" s="168">
        <f>IF(F13=0, 0, B13/F13)</f>
        <v>0.2857142857142857</v>
      </c>
      <c r="H13" s="168">
        <f>IF(F13=0, 0, C13/F13)</f>
        <v>0.7142857142857143</v>
      </c>
      <c r="I13" s="168">
        <f>IF(F13=0, 0, D13/F13)</f>
        <v>0</v>
      </c>
      <c r="J13" s="168">
        <f>IF(F13=0, 0, E13/F13)</f>
        <v>0</v>
      </c>
    </row>
    <row r="14" spans="1:19" s="3" customFormat="1" ht="24.75" customHeight="1" x14ac:dyDescent="0.2">
      <c r="A14" s="76" t="s">
        <v>62</v>
      </c>
      <c r="B14" s="175"/>
      <c r="C14" s="175"/>
      <c r="D14" s="175"/>
      <c r="E14" s="175"/>
      <c r="F14" s="22">
        <f>SUM(B14:E14)</f>
        <v>0</v>
      </c>
      <c r="G14" s="168">
        <f>IF(F14=0, 0, B14/F14)</f>
        <v>0</v>
      </c>
      <c r="H14" s="168">
        <f>IF(F14=0, 0, C14/F14)</f>
        <v>0</v>
      </c>
      <c r="I14" s="168">
        <f>IF(F14=0, 0, D14/F14)</f>
        <v>0</v>
      </c>
      <c r="J14" s="168">
        <f>IF(F14=0, 0, E14/F14)</f>
        <v>0</v>
      </c>
    </row>
    <row r="15" spans="1:19" s="3" customFormat="1" ht="24.75" customHeight="1" x14ac:dyDescent="0.2">
      <c r="A15" s="76" t="s">
        <v>38</v>
      </c>
      <c r="B15" s="175"/>
      <c r="C15" s="175"/>
      <c r="D15" s="175"/>
      <c r="E15" s="175"/>
      <c r="F15" s="22">
        <f>SUM(B15:E15)</f>
        <v>0</v>
      </c>
      <c r="G15" s="168">
        <f>IF(F15=0, 0, B15/F15)</f>
        <v>0</v>
      </c>
      <c r="H15" s="168">
        <f>IF(F15=0, 0, C15/F15)</f>
        <v>0</v>
      </c>
      <c r="I15" s="168">
        <f>IF(F15=0, 0, D15/F15)</f>
        <v>0</v>
      </c>
      <c r="J15" s="168">
        <f>IF(F15=0, 0, E15/F15)</f>
        <v>0</v>
      </c>
    </row>
    <row r="16" spans="1:19" ht="24.75" customHeight="1" x14ac:dyDescent="0.25">
      <c r="A16" s="76" t="s">
        <v>23</v>
      </c>
      <c r="B16" s="175"/>
      <c r="C16" s="175"/>
      <c r="D16" s="175"/>
      <c r="E16" s="175"/>
      <c r="F16" s="22">
        <f>SUM(B16:E16)</f>
        <v>0</v>
      </c>
      <c r="G16" s="168">
        <f>IF(F16=0, 0, B16/F16)</f>
        <v>0</v>
      </c>
      <c r="H16" s="168">
        <f>IF(F16=0, 0, C16/F16)</f>
        <v>0</v>
      </c>
      <c r="I16" s="168">
        <f>IF(F16=0, 0, D16/F16)</f>
        <v>0</v>
      </c>
      <c r="J16" s="168">
        <f>IF(F16=0, 0, E16/F16)</f>
        <v>0</v>
      </c>
    </row>
    <row r="17" spans="1:11" ht="24.75" customHeight="1" x14ac:dyDescent="0.25"/>
    <row r="18" spans="1:11" ht="24.75" customHeight="1" x14ac:dyDescent="0.25"/>
    <row r="19" spans="1:11" ht="24.75" customHeight="1" x14ac:dyDescent="0.25"/>
    <row r="20" spans="1:11" ht="24.75" customHeight="1" x14ac:dyDescent="0.25"/>
    <row r="21" spans="1:11" ht="24.75" customHeight="1" x14ac:dyDescent="0.25"/>
    <row r="22" spans="1:11" ht="24.75" customHeight="1" x14ac:dyDescent="0.25"/>
    <row r="23" spans="1:11" ht="24.75" customHeight="1" x14ac:dyDescent="0.25">
      <c r="A23" s="4" t="s">
        <v>209</v>
      </c>
    </row>
    <row r="24" spans="1:11" ht="24.75" customHeight="1" x14ac:dyDescent="0.25"/>
    <row r="25" spans="1:11" s="13" customFormat="1" ht="24.75" customHeight="1" x14ac:dyDescent="0.2">
      <c r="A25" s="114" t="s">
        <v>19</v>
      </c>
      <c r="B25" s="294" t="s">
        <v>347</v>
      </c>
      <c r="C25" s="294" t="s">
        <v>348</v>
      </c>
      <c r="D25" s="294" t="s">
        <v>349</v>
      </c>
      <c r="E25" s="294" t="s">
        <v>442</v>
      </c>
      <c r="F25" s="294" t="s">
        <v>383</v>
      </c>
      <c r="G25" s="294" t="s">
        <v>375</v>
      </c>
      <c r="H25" s="307" t="s">
        <v>376</v>
      </c>
      <c r="I25" s="294" t="s">
        <v>377</v>
      </c>
      <c r="J25" s="307" t="s">
        <v>443</v>
      </c>
      <c r="K25" s="3"/>
    </row>
    <row r="26" spans="1:11" s="3" customFormat="1" ht="24.75" customHeight="1" x14ac:dyDescent="0.2">
      <c r="A26" s="76" t="s">
        <v>37</v>
      </c>
      <c r="B26" s="187">
        <v>120</v>
      </c>
      <c r="C26" s="187">
        <v>300</v>
      </c>
      <c r="D26" s="175"/>
      <c r="E26" s="175"/>
      <c r="F26" s="22">
        <f>SUM(B26:E26)</f>
        <v>420</v>
      </c>
      <c r="G26" s="168">
        <f>IF(F26=0, 0, B26/F26)</f>
        <v>0.2857142857142857</v>
      </c>
      <c r="H26" s="168">
        <f>IF(F26=0, 0, C26/F26)</f>
        <v>0.7142857142857143</v>
      </c>
      <c r="I26" s="168">
        <f>IF(F26=0, 0, D26/F26)</f>
        <v>0</v>
      </c>
      <c r="J26" s="168">
        <f>IF(F26=0, 0, E26/F26)</f>
        <v>0</v>
      </c>
    </row>
    <row r="27" spans="1:11" s="3" customFormat="1" ht="24.75" customHeight="1" x14ac:dyDescent="0.2">
      <c r="A27" s="76" t="s">
        <v>62</v>
      </c>
      <c r="B27" s="175"/>
      <c r="C27" s="175"/>
      <c r="D27" s="175"/>
      <c r="E27" s="175"/>
      <c r="F27" s="22">
        <f>SUM(B27:E27)</f>
        <v>0</v>
      </c>
      <c r="G27" s="168">
        <f>IF(F27=0, 0, B27/F27)</f>
        <v>0</v>
      </c>
      <c r="H27" s="168">
        <f>IF(F27=0, 0, C27/F27)</f>
        <v>0</v>
      </c>
      <c r="I27" s="168">
        <f>IF(F27=0, 0, D27/F27)</f>
        <v>0</v>
      </c>
      <c r="J27" s="168">
        <f>IF(F27=0, 0, E27/F27)</f>
        <v>0</v>
      </c>
    </row>
    <row r="28" spans="1:11" s="3" customFormat="1" ht="24.75" customHeight="1" x14ac:dyDescent="0.2">
      <c r="A28" s="76" t="s">
        <v>38</v>
      </c>
      <c r="B28" s="175"/>
      <c r="C28" s="175"/>
      <c r="D28" s="175"/>
      <c r="E28" s="175"/>
      <c r="F28" s="22">
        <f>SUM(B28:E28)</f>
        <v>0</v>
      </c>
      <c r="G28" s="168">
        <f>IF(F28=0, 0, B28/F28)</f>
        <v>0</v>
      </c>
      <c r="H28" s="168">
        <f>IF(F28=0, 0, C28/F28)</f>
        <v>0</v>
      </c>
      <c r="I28" s="168">
        <f>IF(F28=0, 0, D28/F28)</f>
        <v>0</v>
      </c>
      <c r="J28" s="168">
        <f>IF(F28=0, 0, E28/F28)</f>
        <v>0</v>
      </c>
    </row>
    <row r="29" spans="1:11" ht="24.75" customHeight="1" x14ac:dyDescent="0.25">
      <c r="A29" s="76" t="s">
        <v>23</v>
      </c>
      <c r="B29" s="175"/>
      <c r="C29" s="175"/>
      <c r="D29" s="175"/>
      <c r="E29" s="175"/>
      <c r="F29" s="22">
        <f>SUM(B29:E29)</f>
        <v>0</v>
      </c>
      <c r="G29" s="168">
        <f>IF(F29=0, 0, B29/F29)</f>
        <v>0</v>
      </c>
      <c r="H29" s="168">
        <f>IF(F29=0, 0, C29/F29)</f>
        <v>0</v>
      </c>
      <c r="I29" s="168">
        <f>IF(F29=0, 0, D29/F29)</f>
        <v>0</v>
      </c>
      <c r="J29" s="168">
        <f>IF(F29=0, 0, E29/F29)</f>
        <v>0</v>
      </c>
    </row>
    <row r="30" spans="1:11" ht="24.75" customHeight="1" x14ac:dyDescent="0.25"/>
    <row r="31" spans="1:11" ht="24.75" customHeight="1" x14ac:dyDescent="0.25"/>
    <row r="32" spans="1:11" ht="24.75" customHeight="1" x14ac:dyDescent="0.25"/>
    <row r="33" spans="1:11" ht="24.75" customHeight="1" x14ac:dyDescent="0.25"/>
    <row r="34" spans="1:11" ht="24.75" customHeight="1" x14ac:dyDescent="0.25"/>
    <row r="35" spans="1:11" ht="24.75" customHeight="1" x14ac:dyDescent="0.25"/>
    <row r="36" spans="1:11" ht="24.75" customHeight="1" x14ac:dyDescent="0.25">
      <c r="A36" s="4" t="s">
        <v>235</v>
      </c>
    </row>
    <row r="37" spans="1:11" ht="24.75" customHeight="1" x14ac:dyDescent="0.25"/>
    <row r="38" spans="1:11" ht="24.75" customHeight="1" x14ac:dyDescent="0.25">
      <c r="A38" s="114" t="s">
        <v>19</v>
      </c>
      <c r="B38" s="294" t="s">
        <v>347</v>
      </c>
      <c r="C38" s="294" t="s">
        <v>348</v>
      </c>
      <c r="D38" s="294" t="s">
        <v>349</v>
      </c>
      <c r="E38" s="294" t="s">
        <v>442</v>
      </c>
      <c r="F38" s="294" t="s">
        <v>383</v>
      </c>
      <c r="G38" s="294" t="s">
        <v>375</v>
      </c>
      <c r="H38" s="307" t="s">
        <v>376</v>
      </c>
      <c r="I38" s="294" t="s">
        <v>377</v>
      </c>
      <c r="J38" s="307" t="s">
        <v>443</v>
      </c>
    </row>
    <row r="39" spans="1:11" ht="24.75" customHeight="1" x14ac:dyDescent="0.25">
      <c r="A39" s="76" t="s">
        <v>37</v>
      </c>
      <c r="B39" s="187">
        <v>120</v>
      </c>
      <c r="C39" s="187">
        <v>300</v>
      </c>
      <c r="D39" s="175"/>
      <c r="E39" s="175"/>
      <c r="F39" s="22">
        <f>SUM(B39:E39)</f>
        <v>420</v>
      </c>
      <c r="G39" s="168">
        <f>IF(F39=0, 0, B39/F39)</f>
        <v>0.2857142857142857</v>
      </c>
      <c r="H39" s="168">
        <f>IF(F39=0, 0, C39/F39)</f>
        <v>0.7142857142857143</v>
      </c>
      <c r="I39" s="168">
        <f>IF(F39=0, 0, D39/F39)</f>
        <v>0</v>
      </c>
      <c r="J39" s="168">
        <f>IF(F39=0, 0, E39/F39)</f>
        <v>0</v>
      </c>
    </row>
    <row r="40" spans="1:11" ht="24.75" customHeight="1" x14ac:dyDescent="0.25">
      <c r="A40" s="76" t="s">
        <v>62</v>
      </c>
      <c r="B40" s="175"/>
      <c r="C40" s="175"/>
      <c r="D40" s="175"/>
      <c r="E40" s="175"/>
      <c r="F40" s="22">
        <f>SUM(B40:E40)</f>
        <v>0</v>
      </c>
      <c r="G40" s="168">
        <f>IF(F40=0, 0, B40/F40)</f>
        <v>0</v>
      </c>
      <c r="H40" s="168">
        <f>IF(F40=0, 0, C40/F40)</f>
        <v>0</v>
      </c>
      <c r="I40" s="168">
        <f>IF(F40=0, 0, D40/F40)</f>
        <v>0</v>
      </c>
      <c r="J40" s="168">
        <f>IF(F40=0, 0, E40/F40)</f>
        <v>0</v>
      </c>
    </row>
    <row r="41" spans="1:11" ht="24.75" customHeight="1" x14ac:dyDescent="0.25">
      <c r="A41" s="76" t="s">
        <v>38</v>
      </c>
      <c r="B41" s="175"/>
      <c r="C41" s="175"/>
      <c r="D41" s="175"/>
      <c r="E41" s="175"/>
      <c r="F41" s="22">
        <f>SUM(B41:E41)</f>
        <v>0</v>
      </c>
      <c r="G41" s="168">
        <f>IF(F41=0, 0, B41/F41)</f>
        <v>0</v>
      </c>
      <c r="H41" s="168">
        <f>IF(F41=0, 0, C41/F41)</f>
        <v>0</v>
      </c>
      <c r="I41" s="168">
        <f>IF(F41=0, 0, D41/F41)</f>
        <v>0</v>
      </c>
      <c r="J41" s="168">
        <f>IF(F41=0, 0, E41/F41)</f>
        <v>0</v>
      </c>
    </row>
    <row r="42" spans="1:11" s="13" customFormat="1" ht="24.75" customHeight="1" x14ac:dyDescent="0.2">
      <c r="A42" s="76" t="s">
        <v>23</v>
      </c>
      <c r="B42" s="175"/>
      <c r="C42" s="175"/>
      <c r="D42" s="175"/>
      <c r="E42" s="175"/>
      <c r="F42" s="22">
        <f>SUM(B42:E42)</f>
        <v>0</v>
      </c>
      <c r="G42" s="168">
        <f>IF(F42=0, 0, B42/F42)</f>
        <v>0</v>
      </c>
      <c r="H42" s="168">
        <f>IF(F42=0, 0, C42/F42)</f>
        <v>0</v>
      </c>
      <c r="I42" s="168">
        <f>IF(F42=0, 0, D42/F42)</f>
        <v>0</v>
      </c>
      <c r="J42" s="168">
        <f>IF(F42=0, 0, E42/F42)</f>
        <v>0</v>
      </c>
      <c r="K42" s="3"/>
    </row>
    <row r="43" spans="1:11" s="3" customFormat="1" ht="24.75" customHeight="1" x14ac:dyDescent="0.2"/>
    <row r="44" spans="1:11" s="3" customFormat="1" ht="24.75" customHeight="1" x14ac:dyDescent="0.2"/>
    <row r="45" spans="1:11" s="3" customFormat="1" ht="24.75" customHeight="1" x14ac:dyDescent="0.2"/>
    <row r="46" spans="1:11" ht="24.75" customHeight="1" x14ac:dyDescent="0.25"/>
    <row r="47" spans="1:11" ht="24.75" customHeight="1" x14ac:dyDescent="0.25"/>
    <row r="48" spans="1:11" ht="24.75" customHeight="1" x14ac:dyDescent="0.25"/>
    <row r="49" spans="1:11" ht="24.75" customHeight="1" x14ac:dyDescent="0.25">
      <c r="A49" s="4" t="s">
        <v>211</v>
      </c>
    </row>
    <row r="50" spans="1:11" ht="24.75" customHeight="1" x14ac:dyDescent="0.25"/>
    <row r="51" spans="1:11" ht="24.75" customHeight="1" x14ac:dyDescent="0.25">
      <c r="A51" s="114" t="s">
        <v>19</v>
      </c>
      <c r="B51" s="294" t="s">
        <v>347</v>
      </c>
      <c r="C51" s="294" t="s">
        <v>348</v>
      </c>
      <c r="D51" s="294" t="s">
        <v>349</v>
      </c>
      <c r="E51" s="294" t="s">
        <v>442</v>
      </c>
      <c r="F51" s="294" t="s">
        <v>383</v>
      </c>
      <c r="G51" s="294" t="s">
        <v>375</v>
      </c>
      <c r="H51" s="307" t="s">
        <v>376</v>
      </c>
      <c r="I51" s="294" t="s">
        <v>377</v>
      </c>
      <c r="J51" s="307" t="s">
        <v>443</v>
      </c>
    </row>
    <row r="52" spans="1:11" ht="24.75" customHeight="1" x14ac:dyDescent="0.25">
      <c r="A52" s="76" t="s">
        <v>37</v>
      </c>
      <c r="B52" s="187">
        <v>120</v>
      </c>
      <c r="C52" s="187">
        <v>300</v>
      </c>
      <c r="D52" s="175"/>
      <c r="E52" s="175"/>
      <c r="F52" s="22">
        <f>SUM(B52:E52)</f>
        <v>420</v>
      </c>
      <c r="G52" s="168">
        <f>IF(F52=0, 0, B52/F52)</f>
        <v>0.2857142857142857</v>
      </c>
      <c r="H52" s="168">
        <f>IF(F52=0, 0, C52/F52)</f>
        <v>0.7142857142857143</v>
      </c>
      <c r="I52" s="168">
        <f>IF(F52=0, 0, D52/F52)</f>
        <v>0</v>
      </c>
      <c r="J52" s="168">
        <f>IF(F52=0, 0, E52/F52)</f>
        <v>0</v>
      </c>
    </row>
    <row r="53" spans="1:11" ht="24.75" customHeight="1" x14ac:dyDescent="0.25">
      <c r="A53" s="76" t="s">
        <v>62</v>
      </c>
      <c r="B53" s="175"/>
      <c r="C53" s="175"/>
      <c r="D53" s="175"/>
      <c r="E53" s="175"/>
      <c r="F53" s="22">
        <f>SUM(B53:E53)</f>
        <v>0</v>
      </c>
      <c r="G53" s="168">
        <f>IF(F53=0, 0, B53/F53)</f>
        <v>0</v>
      </c>
      <c r="H53" s="168">
        <f>IF(F53=0, 0, C53/F53)</f>
        <v>0</v>
      </c>
      <c r="I53" s="168">
        <f>IF(F53=0, 0, D53/F53)</f>
        <v>0</v>
      </c>
      <c r="J53" s="168">
        <f>IF(F53=0, 0, E53/F53)</f>
        <v>0</v>
      </c>
    </row>
    <row r="54" spans="1:11" ht="24.75" customHeight="1" x14ac:dyDescent="0.25">
      <c r="A54" s="76" t="s">
        <v>38</v>
      </c>
      <c r="B54" s="175"/>
      <c r="C54" s="175"/>
      <c r="D54" s="175"/>
      <c r="E54" s="175"/>
      <c r="F54" s="22">
        <f>SUM(B54:E54)</f>
        <v>0</v>
      </c>
      <c r="G54" s="168">
        <f>IF(F54=0, 0, B54/F54)</f>
        <v>0</v>
      </c>
      <c r="H54" s="168">
        <f>IF(F54=0, 0, C54/F54)</f>
        <v>0</v>
      </c>
      <c r="I54" s="168">
        <f>IF(F54=0, 0, D54/F54)</f>
        <v>0</v>
      </c>
      <c r="J54" s="168">
        <f>IF(F54=0, 0, E54/F54)</f>
        <v>0</v>
      </c>
    </row>
    <row r="55" spans="1:11" ht="24.75" customHeight="1" x14ac:dyDescent="0.25">
      <c r="A55" s="76" t="s">
        <v>23</v>
      </c>
      <c r="B55" s="175"/>
      <c r="C55" s="175"/>
      <c r="D55" s="175"/>
      <c r="E55" s="175"/>
      <c r="F55" s="22">
        <f>SUM(B55:E55)</f>
        <v>0</v>
      </c>
      <c r="G55" s="168">
        <f>IF(F55=0, 0, B55/F55)</f>
        <v>0</v>
      </c>
      <c r="H55" s="168">
        <f>IF(F55=0, 0, C55/F55)</f>
        <v>0</v>
      </c>
      <c r="I55" s="168">
        <f>IF(F55=0, 0, D55/F55)</f>
        <v>0</v>
      </c>
      <c r="J55" s="168">
        <f>IF(F55=0, 0, E55/F55)</f>
        <v>0</v>
      </c>
    </row>
    <row r="56" spans="1:11" ht="24.75" customHeight="1" x14ac:dyDescent="0.25"/>
    <row r="57" spans="1:11" ht="24.75" customHeight="1" x14ac:dyDescent="0.25"/>
    <row r="58" spans="1:11" s="13" customFormat="1" ht="24.75" customHeight="1" x14ac:dyDescent="0.2">
      <c r="K58" s="3"/>
    </row>
    <row r="59" spans="1:11" s="3" customFormat="1" ht="24.75" customHeight="1" x14ac:dyDescent="0.2"/>
    <row r="60" spans="1:11" s="3" customFormat="1" ht="24.75" customHeight="1" x14ac:dyDescent="0.2"/>
    <row r="61" spans="1:11" s="3" customFormat="1" ht="24.75" customHeight="1" x14ac:dyDescent="0.2"/>
    <row r="62" spans="1:11" s="3" customFormat="1" ht="24.75" customHeight="1" x14ac:dyDescent="0.25">
      <c r="A62" s="4" t="s">
        <v>245</v>
      </c>
      <c r="B62"/>
      <c r="C62"/>
      <c r="D62"/>
      <c r="E62"/>
      <c r="F62"/>
      <c r="G62"/>
      <c r="H62"/>
      <c r="I62"/>
      <c r="J62"/>
    </row>
    <row r="63" spans="1:11" s="3" customFormat="1" ht="24.75" customHeight="1" x14ac:dyDescent="0.25">
      <c r="A63"/>
      <c r="B63"/>
      <c r="C63"/>
      <c r="D63"/>
      <c r="E63"/>
      <c r="F63"/>
      <c r="G63"/>
      <c r="H63"/>
      <c r="I63"/>
      <c r="J63"/>
    </row>
    <row r="64" spans="1:11" s="3" customFormat="1" ht="24.75" customHeight="1" x14ac:dyDescent="0.2">
      <c r="A64" s="114" t="s">
        <v>19</v>
      </c>
      <c r="B64" s="294" t="s">
        <v>347</v>
      </c>
      <c r="C64" s="294" t="s">
        <v>348</v>
      </c>
      <c r="D64" s="294" t="s">
        <v>349</v>
      </c>
      <c r="E64" s="294" t="s">
        <v>442</v>
      </c>
      <c r="F64" s="294" t="s">
        <v>383</v>
      </c>
      <c r="G64" s="294" t="s">
        <v>375</v>
      </c>
      <c r="H64" s="307" t="s">
        <v>376</v>
      </c>
      <c r="I64" s="294" t="s">
        <v>377</v>
      </c>
      <c r="J64" s="307" t="s">
        <v>443</v>
      </c>
    </row>
    <row r="65" spans="1:10" ht="24.75" customHeight="1" x14ac:dyDescent="0.25">
      <c r="A65" s="76" t="s">
        <v>37</v>
      </c>
      <c r="B65" s="187">
        <v>120</v>
      </c>
      <c r="C65" s="187">
        <v>300</v>
      </c>
      <c r="D65" s="175"/>
      <c r="E65" s="175"/>
      <c r="F65" s="22">
        <f>SUM(B65:E65)</f>
        <v>420</v>
      </c>
      <c r="G65" s="168">
        <f>IF(F65=0, 0, B65/F65)</f>
        <v>0.2857142857142857</v>
      </c>
      <c r="H65" s="168">
        <f>IF(F65=0, 0, C65/F65)</f>
        <v>0.7142857142857143</v>
      </c>
      <c r="I65" s="168">
        <f>IF(F65=0, 0, D65/F65)</f>
        <v>0</v>
      </c>
      <c r="J65" s="168">
        <f>IF(F65=0, 0, E65/F65)</f>
        <v>0</v>
      </c>
    </row>
    <row r="66" spans="1:10" ht="24.75" customHeight="1" x14ac:dyDescent="0.25">
      <c r="A66" s="76" t="s">
        <v>62</v>
      </c>
      <c r="B66" s="175"/>
      <c r="C66" s="175"/>
      <c r="D66" s="175"/>
      <c r="E66" s="175"/>
      <c r="F66" s="22">
        <f>SUM(B66:E66)</f>
        <v>0</v>
      </c>
      <c r="G66" s="168">
        <f>IF(F66=0, 0, B66/F66)</f>
        <v>0</v>
      </c>
      <c r="H66" s="168">
        <f>IF(F66=0, 0, C66/F66)</f>
        <v>0</v>
      </c>
      <c r="I66" s="168">
        <f>IF(F66=0, 0, D66/F66)</f>
        <v>0</v>
      </c>
      <c r="J66" s="168">
        <f>IF(F66=0, 0, E66/F66)</f>
        <v>0</v>
      </c>
    </row>
    <row r="67" spans="1:10" ht="24.75" customHeight="1" x14ac:dyDescent="0.25">
      <c r="A67" s="76" t="s">
        <v>38</v>
      </c>
      <c r="B67" s="175"/>
      <c r="C67" s="175"/>
      <c r="D67" s="175"/>
      <c r="E67" s="175"/>
      <c r="F67" s="22">
        <f>SUM(B67:E67)</f>
        <v>0</v>
      </c>
      <c r="G67" s="168">
        <f>IF(F67=0, 0, B67/F67)</f>
        <v>0</v>
      </c>
      <c r="H67" s="168">
        <f>IF(F67=0, 0, C67/F67)</f>
        <v>0</v>
      </c>
      <c r="I67" s="168">
        <f>IF(F67=0, 0, D67/F67)</f>
        <v>0</v>
      </c>
      <c r="J67" s="168">
        <f>IF(F67=0, 0, E67/F67)</f>
        <v>0</v>
      </c>
    </row>
    <row r="68" spans="1:10" ht="24.75" customHeight="1" x14ac:dyDescent="0.25">
      <c r="A68" s="76" t="s">
        <v>23</v>
      </c>
      <c r="B68" s="175"/>
      <c r="C68" s="175"/>
      <c r="D68" s="175"/>
      <c r="E68" s="175"/>
      <c r="F68" s="22">
        <f>SUM(B68:E68)</f>
        <v>0</v>
      </c>
      <c r="G68" s="168">
        <f>IF(F68=0, 0, B68/F68)</f>
        <v>0</v>
      </c>
      <c r="H68" s="168">
        <f>IF(F68=0, 0, C68/F68)</f>
        <v>0</v>
      </c>
      <c r="I68" s="168">
        <f>IF(F68=0, 0, D68/F68)</f>
        <v>0</v>
      </c>
      <c r="J68" s="168">
        <f>IF(F68=0, 0, E68/F68)</f>
        <v>0</v>
      </c>
    </row>
    <row r="69" spans="1:10" ht="24.75" customHeight="1" x14ac:dyDescent="0.25"/>
    <row r="70" spans="1:10" ht="24.75" customHeight="1" x14ac:dyDescent="0.25"/>
    <row r="71" spans="1:10" ht="24.75" customHeight="1" x14ac:dyDescent="0.25"/>
    <row r="72" spans="1:10" ht="24.75" customHeight="1" x14ac:dyDescent="0.25"/>
    <row r="73" spans="1:10" ht="24.75" customHeight="1" x14ac:dyDescent="0.25"/>
    <row r="74" spans="1:10" ht="24.75" customHeight="1" x14ac:dyDescent="0.25"/>
    <row r="75" spans="1:10" ht="24.75" customHeight="1" x14ac:dyDescent="0.25">
      <c r="A75" s="4" t="s">
        <v>232</v>
      </c>
    </row>
    <row r="76" spans="1:10" ht="24.75" customHeight="1" x14ac:dyDescent="0.25"/>
    <row r="77" spans="1:10" ht="24.75" customHeight="1" x14ac:dyDescent="0.25">
      <c r="A77" s="114" t="s">
        <v>19</v>
      </c>
      <c r="B77" s="294" t="s">
        <v>347</v>
      </c>
      <c r="C77" s="294" t="s">
        <v>348</v>
      </c>
      <c r="D77" s="294" t="s">
        <v>349</v>
      </c>
      <c r="E77" s="294" t="s">
        <v>442</v>
      </c>
      <c r="F77" s="294" t="s">
        <v>383</v>
      </c>
      <c r="G77" s="294" t="s">
        <v>375</v>
      </c>
      <c r="H77" s="307" t="s">
        <v>376</v>
      </c>
      <c r="I77" s="294" t="s">
        <v>377</v>
      </c>
      <c r="J77" s="307" t="s">
        <v>443</v>
      </c>
    </row>
    <row r="78" spans="1:10" ht="24.75" customHeight="1" x14ac:dyDescent="0.25">
      <c r="A78" s="76" t="s">
        <v>37</v>
      </c>
      <c r="B78" s="187">
        <v>120</v>
      </c>
      <c r="C78" s="187">
        <v>300</v>
      </c>
      <c r="D78" s="175"/>
      <c r="E78" s="175"/>
      <c r="F78" s="22">
        <f>SUM(B78:E78)</f>
        <v>420</v>
      </c>
      <c r="G78" s="168">
        <f>IF(F78=0, 0, B78/F78)</f>
        <v>0.2857142857142857</v>
      </c>
      <c r="H78" s="168">
        <f>IF(F78=0, 0, C78/F78)</f>
        <v>0.7142857142857143</v>
      </c>
      <c r="I78" s="168">
        <f>IF(F78=0, 0, D78/F78)</f>
        <v>0</v>
      </c>
      <c r="J78" s="168">
        <f>IF(F78=0, 0, E78/F78)</f>
        <v>0</v>
      </c>
    </row>
    <row r="79" spans="1:10" ht="24.75" customHeight="1" x14ac:dyDescent="0.25">
      <c r="A79" s="76" t="s">
        <v>62</v>
      </c>
      <c r="B79" s="175"/>
      <c r="C79" s="175"/>
      <c r="D79" s="175"/>
      <c r="E79" s="175"/>
      <c r="F79" s="22">
        <f>SUM(B79:E79)</f>
        <v>0</v>
      </c>
      <c r="G79" s="168">
        <f>IF(F79=0, 0, B79/F79)</f>
        <v>0</v>
      </c>
      <c r="H79" s="168">
        <f>IF(F79=0, 0, C79/F79)</f>
        <v>0</v>
      </c>
      <c r="I79" s="168">
        <f>IF(F79=0, 0, D79/F79)</f>
        <v>0</v>
      </c>
      <c r="J79" s="168">
        <f>IF(F79=0, 0, E79/F79)</f>
        <v>0</v>
      </c>
    </row>
    <row r="80" spans="1:10" ht="24.75" customHeight="1" x14ac:dyDescent="0.25">
      <c r="A80" s="76" t="s">
        <v>38</v>
      </c>
      <c r="B80" s="175"/>
      <c r="C80" s="175"/>
      <c r="D80" s="175"/>
      <c r="E80" s="175"/>
      <c r="F80" s="22">
        <f>SUM(B80:E80)</f>
        <v>0</v>
      </c>
      <c r="G80" s="168">
        <f>IF(F80=0, 0, B80/F80)</f>
        <v>0</v>
      </c>
      <c r="H80" s="168">
        <f>IF(F80=0, 0, C80/F80)</f>
        <v>0</v>
      </c>
      <c r="I80" s="168">
        <f>IF(F80=0, 0, D80/F80)</f>
        <v>0</v>
      </c>
      <c r="J80" s="168">
        <f>IF(F80=0, 0, E80/F80)</f>
        <v>0</v>
      </c>
    </row>
    <row r="81" spans="1:10" ht="24.75" customHeight="1" x14ac:dyDescent="0.25">
      <c r="A81" s="76" t="s">
        <v>23</v>
      </c>
      <c r="B81" s="175"/>
      <c r="C81" s="175"/>
      <c r="D81" s="175"/>
      <c r="E81" s="175"/>
      <c r="F81" s="22">
        <f>SUM(B81:E81)</f>
        <v>0</v>
      </c>
      <c r="G81" s="168">
        <f>IF(F81=0, 0, B81/F81)</f>
        <v>0</v>
      </c>
      <c r="H81" s="168">
        <f>IF(F81=0, 0, C81/F81)</f>
        <v>0</v>
      </c>
      <c r="I81" s="168">
        <f>IF(F81=0, 0, D81/F81)</f>
        <v>0</v>
      </c>
      <c r="J81" s="168">
        <f>IF(F81=0, 0, E81/F81)</f>
        <v>0</v>
      </c>
    </row>
    <row r="82" spans="1:10" ht="24.75" customHeight="1" x14ac:dyDescent="0.25"/>
    <row r="83" spans="1:10" ht="24.75" customHeight="1" x14ac:dyDescent="0.25"/>
    <row r="84" spans="1:10" ht="24.75" customHeight="1" x14ac:dyDescent="0.25"/>
    <row r="85" spans="1:10" ht="24.75" customHeight="1" x14ac:dyDescent="0.25"/>
    <row r="86" spans="1:10" ht="24.75" customHeight="1" x14ac:dyDescent="0.25"/>
    <row r="87" spans="1:10" ht="24.75" customHeight="1" x14ac:dyDescent="0.25"/>
    <row r="88" spans="1:10" ht="24.75" customHeight="1" x14ac:dyDescent="0.25">
      <c r="A88" s="4" t="s">
        <v>212</v>
      </c>
    </row>
    <row r="89" spans="1:10" ht="24.75" customHeight="1" x14ac:dyDescent="0.25"/>
    <row r="90" spans="1:10" ht="24.75" customHeight="1" x14ac:dyDescent="0.25">
      <c r="A90" s="114" t="s">
        <v>19</v>
      </c>
      <c r="B90" s="294" t="s">
        <v>347</v>
      </c>
      <c r="C90" s="294" t="s">
        <v>348</v>
      </c>
      <c r="D90" s="294" t="s">
        <v>349</v>
      </c>
      <c r="E90" s="294" t="s">
        <v>442</v>
      </c>
      <c r="F90" s="294" t="s">
        <v>383</v>
      </c>
      <c r="G90" s="294" t="s">
        <v>375</v>
      </c>
      <c r="H90" s="307" t="s">
        <v>376</v>
      </c>
      <c r="I90" s="294" t="s">
        <v>377</v>
      </c>
      <c r="J90" s="307" t="s">
        <v>443</v>
      </c>
    </row>
    <row r="91" spans="1:10" ht="24.75" customHeight="1" x14ac:dyDescent="0.25">
      <c r="A91" s="76" t="s">
        <v>37</v>
      </c>
      <c r="B91" s="187">
        <v>120</v>
      </c>
      <c r="C91" s="187">
        <v>300</v>
      </c>
      <c r="D91" s="175"/>
      <c r="E91" s="175"/>
      <c r="F91" s="22">
        <f>SUM(B91:E91)</f>
        <v>420</v>
      </c>
      <c r="G91" s="168">
        <f>IF(F91=0, 0, B91/F91)</f>
        <v>0.2857142857142857</v>
      </c>
      <c r="H91" s="168">
        <f>IF(F91=0, 0, C91/F91)</f>
        <v>0.7142857142857143</v>
      </c>
      <c r="I91" s="168">
        <f>IF(F91=0, 0, D91/F91)</f>
        <v>0</v>
      </c>
      <c r="J91" s="168">
        <f>IF(F91=0, 0, E91/F91)</f>
        <v>0</v>
      </c>
    </row>
    <row r="92" spans="1:10" ht="24.75" customHeight="1" x14ac:dyDescent="0.25">
      <c r="A92" s="76" t="s">
        <v>62</v>
      </c>
      <c r="B92" s="175"/>
      <c r="C92" s="175"/>
      <c r="D92" s="175"/>
      <c r="E92" s="175"/>
      <c r="F92" s="22">
        <f>SUM(B92:E92)</f>
        <v>0</v>
      </c>
      <c r="G92" s="168">
        <f>IF(F92=0, 0, B92/F92)</f>
        <v>0</v>
      </c>
      <c r="H92" s="168">
        <f>IF(F92=0, 0, C92/F92)</f>
        <v>0</v>
      </c>
      <c r="I92" s="168">
        <f>IF(F92=0, 0, D92/F92)</f>
        <v>0</v>
      </c>
      <c r="J92" s="168">
        <f>IF(F92=0, 0, E92/F92)</f>
        <v>0</v>
      </c>
    </row>
    <row r="93" spans="1:10" ht="24.75" customHeight="1" x14ac:dyDescent="0.25">
      <c r="A93" s="76" t="s">
        <v>38</v>
      </c>
      <c r="B93" s="175"/>
      <c r="C93" s="175"/>
      <c r="D93" s="175"/>
      <c r="E93" s="175"/>
      <c r="F93" s="22">
        <f>SUM(B93:E93)</f>
        <v>0</v>
      </c>
      <c r="G93" s="168">
        <f>IF(F93=0, 0, B93/F93)</f>
        <v>0</v>
      </c>
      <c r="H93" s="168">
        <f>IF(F93=0, 0, C93/F93)</f>
        <v>0</v>
      </c>
      <c r="I93" s="168">
        <f>IF(F93=0, 0, D93/F93)</f>
        <v>0</v>
      </c>
      <c r="J93" s="168">
        <f>IF(F93=0, 0, E93/F93)</f>
        <v>0</v>
      </c>
    </row>
    <row r="94" spans="1:10" ht="24.75" customHeight="1" x14ac:dyDescent="0.25">
      <c r="A94" s="76" t="s">
        <v>23</v>
      </c>
      <c r="B94" s="175"/>
      <c r="C94" s="175"/>
      <c r="D94" s="175"/>
      <c r="E94" s="175"/>
      <c r="F94" s="22">
        <f>SUM(B94:E94)</f>
        <v>0</v>
      </c>
      <c r="G94" s="168">
        <f>IF(F94=0, 0, B94/F94)</f>
        <v>0</v>
      </c>
      <c r="H94" s="168">
        <f>IF(F94=0, 0, C94/F94)</f>
        <v>0</v>
      </c>
      <c r="I94" s="168">
        <f>IF(F94=0, 0, D94/F94)</f>
        <v>0</v>
      </c>
      <c r="J94" s="168">
        <f>IF(F94=0, 0, E94/F94)</f>
        <v>0</v>
      </c>
    </row>
    <row r="95" spans="1:10" ht="24.75" customHeight="1" x14ac:dyDescent="0.25"/>
    <row r="96" spans="1:10" ht="24.75" customHeight="1" x14ac:dyDescent="0.25"/>
    <row r="97" spans="1:10" ht="24.75" customHeight="1" x14ac:dyDescent="0.25"/>
    <row r="98" spans="1:10" ht="24.75" customHeight="1" x14ac:dyDescent="0.25"/>
    <row r="99" spans="1:10" ht="24.75" customHeight="1" x14ac:dyDescent="0.25"/>
    <row r="100" spans="1:10" ht="24.75" customHeight="1" x14ac:dyDescent="0.25"/>
    <row r="101" spans="1:10" ht="24.75" customHeight="1" x14ac:dyDescent="0.25">
      <c r="A101" s="4" t="s">
        <v>213</v>
      </c>
    </row>
    <row r="102" spans="1:10" ht="24.75" customHeight="1" x14ac:dyDescent="0.25"/>
    <row r="103" spans="1:10" ht="24.75" customHeight="1" x14ac:dyDescent="0.25">
      <c r="A103" s="114" t="s">
        <v>19</v>
      </c>
      <c r="B103" s="294" t="s">
        <v>347</v>
      </c>
      <c r="C103" s="294" t="s">
        <v>348</v>
      </c>
      <c r="D103" s="294" t="s">
        <v>349</v>
      </c>
      <c r="E103" s="294" t="s">
        <v>442</v>
      </c>
      <c r="F103" s="294" t="s">
        <v>383</v>
      </c>
      <c r="G103" s="294" t="s">
        <v>375</v>
      </c>
      <c r="H103" s="307" t="s">
        <v>376</v>
      </c>
      <c r="I103" s="294" t="s">
        <v>377</v>
      </c>
      <c r="J103" s="307" t="s">
        <v>443</v>
      </c>
    </row>
    <row r="104" spans="1:10" ht="24.75" customHeight="1" x14ac:dyDescent="0.25">
      <c r="A104" s="76" t="s">
        <v>37</v>
      </c>
      <c r="B104" s="187">
        <v>120</v>
      </c>
      <c r="C104" s="187">
        <v>300</v>
      </c>
      <c r="D104" s="175"/>
      <c r="E104" s="175"/>
      <c r="F104" s="22">
        <f>SUM(B104:E104)</f>
        <v>420</v>
      </c>
      <c r="G104" s="168">
        <f>IF(F104=0, 0, B104/F104)</f>
        <v>0.2857142857142857</v>
      </c>
      <c r="H104" s="168">
        <f>IF(F104=0, 0, C104/F104)</f>
        <v>0.7142857142857143</v>
      </c>
      <c r="I104" s="168">
        <f>IF(F104=0, 0, D104/F104)</f>
        <v>0</v>
      </c>
      <c r="J104" s="168">
        <f>IF(F104=0, 0, E104/F104)</f>
        <v>0</v>
      </c>
    </row>
    <row r="105" spans="1:10" ht="24.75" customHeight="1" x14ac:dyDescent="0.25">
      <c r="A105" s="76" t="s">
        <v>62</v>
      </c>
      <c r="B105" s="175"/>
      <c r="C105" s="175"/>
      <c r="D105" s="175"/>
      <c r="E105" s="175"/>
      <c r="F105" s="22">
        <f>SUM(B105:E105)</f>
        <v>0</v>
      </c>
      <c r="G105" s="168">
        <f>IF(F105=0, 0, B105/F105)</f>
        <v>0</v>
      </c>
      <c r="H105" s="168">
        <f>IF(F105=0, 0, C105/F105)</f>
        <v>0</v>
      </c>
      <c r="I105" s="168">
        <f>IF(F105=0, 0, D105/F105)</f>
        <v>0</v>
      </c>
      <c r="J105" s="168">
        <f>IF(F105=0, 0, E105/F105)</f>
        <v>0</v>
      </c>
    </row>
    <row r="106" spans="1:10" ht="24.75" customHeight="1" x14ac:dyDescent="0.25">
      <c r="A106" s="76" t="s">
        <v>38</v>
      </c>
      <c r="B106" s="175"/>
      <c r="C106" s="175"/>
      <c r="D106" s="175"/>
      <c r="E106" s="175"/>
      <c r="F106" s="22">
        <f>SUM(B106:E106)</f>
        <v>0</v>
      </c>
      <c r="G106" s="168">
        <f>IF(F106=0, 0, B106/F106)</f>
        <v>0</v>
      </c>
      <c r="H106" s="168">
        <f>IF(F106=0, 0, C106/F106)</f>
        <v>0</v>
      </c>
      <c r="I106" s="168">
        <f>IF(F106=0, 0, D106/F106)</f>
        <v>0</v>
      </c>
      <c r="J106" s="168">
        <f>IF(F106=0, 0, E106/F106)</f>
        <v>0</v>
      </c>
    </row>
    <row r="107" spans="1:10" ht="24.75" customHeight="1" x14ac:dyDescent="0.25">
      <c r="A107" s="76" t="s">
        <v>23</v>
      </c>
      <c r="B107" s="175"/>
      <c r="C107" s="175"/>
      <c r="D107" s="175"/>
      <c r="E107" s="175"/>
      <c r="F107" s="22">
        <f>SUM(B107:E107)</f>
        <v>0</v>
      </c>
      <c r="G107" s="168">
        <f>IF(F107=0, 0, B107/F107)</f>
        <v>0</v>
      </c>
      <c r="H107" s="168">
        <f>IF(F107=0, 0, C107/F107)</f>
        <v>0</v>
      </c>
      <c r="I107" s="168">
        <f>IF(F107=0, 0, D107/F107)</f>
        <v>0</v>
      </c>
      <c r="J107" s="168">
        <f>IF(F107=0, 0, E107/F107)</f>
        <v>0</v>
      </c>
    </row>
    <row r="108" spans="1:10" ht="24.75" customHeight="1" x14ac:dyDescent="0.25"/>
    <row r="109" spans="1:10" ht="24.75" customHeight="1" x14ac:dyDescent="0.25"/>
    <row r="110" spans="1:10" ht="24.75" customHeight="1" x14ac:dyDescent="0.25"/>
    <row r="111" spans="1:10" ht="24.75" customHeight="1" x14ac:dyDescent="0.25"/>
    <row r="112" spans="1:10" ht="24.75" customHeight="1" x14ac:dyDescent="0.25"/>
    <row r="113" spans="1:10" ht="24.75" customHeight="1" x14ac:dyDescent="0.25"/>
    <row r="114" spans="1:10" ht="24.75" customHeight="1" x14ac:dyDescent="0.25">
      <c r="A114" s="4" t="s">
        <v>404</v>
      </c>
    </row>
    <row r="115" spans="1:10" ht="24.75" customHeight="1" x14ac:dyDescent="0.25"/>
    <row r="116" spans="1:10" ht="24.75" customHeight="1" x14ac:dyDescent="0.25">
      <c r="A116" s="114" t="s">
        <v>19</v>
      </c>
      <c r="B116" s="294" t="s">
        <v>347</v>
      </c>
      <c r="C116" s="294" t="s">
        <v>348</v>
      </c>
      <c r="D116" s="294" t="s">
        <v>349</v>
      </c>
      <c r="E116" s="294" t="s">
        <v>442</v>
      </c>
      <c r="F116" s="294" t="s">
        <v>383</v>
      </c>
      <c r="G116" s="294" t="s">
        <v>375</v>
      </c>
      <c r="H116" s="307" t="s">
        <v>376</v>
      </c>
      <c r="I116" s="294" t="s">
        <v>377</v>
      </c>
      <c r="J116" s="307" t="s">
        <v>443</v>
      </c>
    </row>
    <row r="117" spans="1:10" ht="24.75" customHeight="1" x14ac:dyDescent="0.25">
      <c r="A117" s="76" t="s">
        <v>37</v>
      </c>
      <c r="B117" s="187">
        <v>120</v>
      </c>
      <c r="C117" s="187">
        <v>300</v>
      </c>
      <c r="D117" s="175"/>
      <c r="E117" s="175"/>
      <c r="F117" s="22">
        <f>SUM(B117:E117)</f>
        <v>420</v>
      </c>
      <c r="G117" s="168">
        <f>IF(F117=0, 0, B117/F117)</f>
        <v>0.2857142857142857</v>
      </c>
      <c r="H117" s="168">
        <f>IF(F117=0, 0, C117/F117)</f>
        <v>0.7142857142857143</v>
      </c>
      <c r="I117" s="168">
        <f>IF(F117=0, 0, D117/F117)</f>
        <v>0</v>
      </c>
      <c r="J117" s="168">
        <f>IF(F117=0, 0, E117/F117)</f>
        <v>0</v>
      </c>
    </row>
    <row r="118" spans="1:10" ht="24.75" customHeight="1" x14ac:dyDescent="0.25">
      <c r="A118" s="76" t="s">
        <v>62</v>
      </c>
      <c r="B118" s="175"/>
      <c r="C118" s="175"/>
      <c r="D118" s="175"/>
      <c r="E118" s="175"/>
      <c r="F118" s="22">
        <f>SUM(B118:E118)</f>
        <v>0</v>
      </c>
      <c r="G118" s="168">
        <f>IF(F118=0, 0, B118/F118)</f>
        <v>0</v>
      </c>
      <c r="H118" s="168">
        <f>IF(F118=0, 0, C118/F118)</f>
        <v>0</v>
      </c>
      <c r="I118" s="168">
        <f>IF(F118=0, 0, D118/F118)</f>
        <v>0</v>
      </c>
      <c r="J118" s="168">
        <f>IF(F118=0, 0, E118/F118)</f>
        <v>0</v>
      </c>
    </row>
    <row r="119" spans="1:10" ht="24.75" customHeight="1" x14ac:dyDescent="0.25">
      <c r="A119" s="76" t="s">
        <v>38</v>
      </c>
      <c r="B119" s="175"/>
      <c r="C119" s="175"/>
      <c r="D119" s="175"/>
      <c r="E119" s="175"/>
      <c r="F119" s="22">
        <f>SUM(B119:E119)</f>
        <v>0</v>
      </c>
      <c r="G119" s="168">
        <f>IF(F119=0, 0, B119/F119)</f>
        <v>0</v>
      </c>
      <c r="H119" s="168">
        <f>IF(F119=0, 0, C119/F119)</f>
        <v>0</v>
      </c>
      <c r="I119" s="168">
        <f>IF(F119=0, 0, D119/F119)</f>
        <v>0</v>
      </c>
      <c r="J119" s="168">
        <f>IF(F119=0, 0, E119/F119)</f>
        <v>0</v>
      </c>
    </row>
    <row r="120" spans="1:10" ht="24.75" customHeight="1" x14ac:dyDescent="0.25">
      <c r="A120" s="76" t="s">
        <v>23</v>
      </c>
      <c r="B120" s="175"/>
      <c r="C120" s="175"/>
      <c r="D120" s="175"/>
      <c r="E120" s="175"/>
      <c r="F120" s="22"/>
      <c r="G120" s="168">
        <f>IF(F120=0, 0, B120/F120)</f>
        <v>0</v>
      </c>
      <c r="H120" s="168">
        <f>IF(F120=0, 0, C120/F120)</f>
        <v>0</v>
      </c>
      <c r="I120" s="168">
        <f>IF(F120=0, 0, D120/F120)</f>
        <v>0</v>
      </c>
      <c r="J120" s="168">
        <f>IF(F120=0, 0, E120/F120)</f>
        <v>0</v>
      </c>
    </row>
  </sheetData>
  <customSheetViews>
    <customSheetView guid="{44F1111D-E141-4521-B561-50BB9B217F94}" scale="60">
      <rowBreaks count="4" manualBreakCount="4">
        <brk id="34" max="16383" man="1"/>
        <brk id="60" max="18" man="1"/>
        <brk id="86" max="16383" man="1"/>
        <brk id="112" max="16383" man="1"/>
      </rowBreaks>
      <colBreaks count="1" manualBreakCount="1">
        <brk id="10" max="126" man="1"/>
      </colBreaks>
      <pageMargins left="0.70866141732283472" right="0.70866141732283472" top="0.78740157480314965" bottom="0.78740157480314965" header="0.31496062992125984" footer="0.31496062992125984"/>
      <pageSetup paperSize="9" scale="63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63" orientation="portrait" r:id="rId2"/>
  <rowBreaks count="4" manualBreakCount="4">
    <brk id="33" max="16383" man="1"/>
    <brk id="59" max="18" man="1"/>
    <brk id="85" max="16383" man="1"/>
    <brk id="111" max="16383" man="1"/>
  </rowBreaks>
  <colBreaks count="1" manualBreakCount="1">
    <brk id="10" max="126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67"/>
  <sheetViews>
    <sheetView zoomScale="60" zoomScaleNormal="60" zoomScaleSheetLayoutView="30" workbookViewId="0">
      <selection activeCell="M7" sqref="M7"/>
    </sheetView>
  </sheetViews>
  <sheetFormatPr baseColWidth="10" defaultColWidth="11.42578125" defaultRowHeight="12.75" x14ac:dyDescent="0.2"/>
  <cols>
    <col min="1" max="1" width="23.85546875" style="101" customWidth="1"/>
    <col min="2" max="2" width="9.42578125" style="101" bestFit="1" customWidth="1"/>
    <col min="3" max="3" width="10.140625" style="101" bestFit="1" customWidth="1"/>
    <col min="4" max="5" width="9.85546875" style="101" customWidth="1"/>
    <col min="6" max="6" width="10" style="101" customWidth="1"/>
    <col min="7" max="16384" width="11.42578125" style="101"/>
  </cols>
  <sheetData>
    <row r="1" spans="1:29" s="102" customFormat="1" ht="24.75" customHeight="1" x14ac:dyDescent="0.25">
      <c r="A1" s="16" t="s">
        <v>435</v>
      </c>
    </row>
    <row r="2" spans="1:29" ht="24.75" customHeight="1" x14ac:dyDescent="0.2">
      <c r="B2" s="103"/>
    </row>
    <row r="3" spans="1:29" ht="24.7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19" t="s">
        <v>11</v>
      </c>
      <c r="Q3" s="18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4" spans="1:29" ht="24.75" customHeight="1" x14ac:dyDescent="0.2">
      <c r="A4" s="5"/>
      <c r="B4" s="103"/>
    </row>
    <row r="5" spans="1:29" ht="24.75" customHeight="1" x14ac:dyDescent="0.2">
      <c r="A5" s="77" t="s">
        <v>10</v>
      </c>
      <c r="B5" s="103"/>
    </row>
    <row r="6" spans="1:29" ht="24.75" customHeight="1" x14ac:dyDescent="0.2">
      <c r="A6" s="5"/>
      <c r="B6" s="103"/>
    </row>
    <row r="7" spans="1:29" ht="24.75" customHeight="1" x14ac:dyDescent="0.2">
      <c r="A7" s="77" t="s">
        <v>4</v>
      </c>
      <c r="B7" s="77"/>
      <c r="C7" s="77"/>
      <c r="D7" s="77"/>
      <c r="E7" s="77"/>
      <c r="F7" s="77"/>
    </row>
    <row r="8" spans="1:29" ht="24.75" customHeight="1" x14ac:dyDescent="0.2">
      <c r="B8" s="103"/>
    </row>
    <row r="9" spans="1:29" ht="24.75" customHeight="1" x14ac:dyDescent="0.2"/>
    <row r="10" spans="1:29" ht="24.75" customHeight="1" x14ac:dyDescent="0.25">
      <c r="A10" s="46" t="s">
        <v>105</v>
      </c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/>
    </row>
    <row r="11" spans="1:29" ht="24.75" customHeight="1" x14ac:dyDescent="0.25">
      <c r="A11" s="78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9" ht="24.75" customHeight="1" x14ac:dyDescent="0.25">
      <c r="A12" s="404" t="s">
        <v>1</v>
      </c>
      <c r="B12" s="374" t="s">
        <v>347</v>
      </c>
      <c r="C12" s="374" t="s">
        <v>348</v>
      </c>
      <c r="D12" s="374" t="s">
        <v>349</v>
      </c>
      <c r="E12" s="374" t="s">
        <v>442</v>
      </c>
      <c r="F12" s="374" t="s">
        <v>383</v>
      </c>
      <c r="G12" s="374" t="s">
        <v>375</v>
      </c>
      <c r="H12" s="374" t="s">
        <v>376</v>
      </c>
      <c r="I12" s="374" t="s">
        <v>377</v>
      </c>
      <c r="J12" s="374" t="s">
        <v>443</v>
      </c>
      <c r="K12"/>
      <c r="L12"/>
      <c r="M12"/>
      <c r="N12"/>
      <c r="O12"/>
    </row>
    <row r="13" spans="1:29" ht="24.75" customHeight="1" x14ac:dyDescent="0.25">
      <c r="A13" s="86" t="s">
        <v>237</v>
      </c>
      <c r="B13" s="195">
        <v>3</v>
      </c>
      <c r="C13" s="175">
        <v>23</v>
      </c>
      <c r="D13" s="175">
        <v>1</v>
      </c>
      <c r="E13" s="175">
        <v>0</v>
      </c>
      <c r="F13" s="23">
        <f>SUM(B13:E13)</f>
        <v>27</v>
      </c>
      <c r="G13" s="233">
        <f>IF(F13=0,0,B13/F13)</f>
        <v>0.1111111111111111</v>
      </c>
      <c r="H13" s="233">
        <f>IF(F13=0,0,C13/F13)</f>
        <v>0.85185185185185186</v>
      </c>
      <c r="I13" s="233">
        <f>IF(F13=0,0,D13/F13)</f>
        <v>3.7037037037037035E-2</v>
      </c>
      <c r="J13" s="233">
        <f>IF(F13=0,0,E13/F13)</f>
        <v>0</v>
      </c>
      <c r="K13"/>
      <c r="L13"/>
      <c r="M13"/>
      <c r="N13"/>
      <c r="O13"/>
    </row>
    <row r="14" spans="1:29" ht="24.75" customHeight="1" x14ac:dyDescent="0.25">
      <c r="A14" s="86" t="s">
        <v>238</v>
      </c>
      <c r="B14" s="195">
        <v>2</v>
      </c>
      <c r="C14" s="175">
        <v>11</v>
      </c>
      <c r="D14" s="175">
        <v>0</v>
      </c>
      <c r="E14" s="175">
        <v>0</v>
      </c>
      <c r="F14" s="23">
        <f t="shared" ref="F14:F22" si="0">SUM(B14:E14)</f>
        <v>13</v>
      </c>
      <c r="G14" s="233">
        <f t="shared" ref="G14:G22" si="1">IF(F14=0,0,B14/F14)</f>
        <v>0.15384615384615385</v>
      </c>
      <c r="H14" s="236">
        <f t="shared" ref="H14:H22" si="2">IF(F14=0,0,C14/F14)</f>
        <v>0.84615384615384615</v>
      </c>
      <c r="I14" s="236">
        <f t="shared" ref="I14:I22" si="3">IF(F14=0,0,D14/F14)</f>
        <v>0</v>
      </c>
      <c r="J14" s="236">
        <f t="shared" ref="J14:J22" si="4">IF(F14=0,0,E14/F14)</f>
        <v>0</v>
      </c>
      <c r="K14"/>
      <c r="L14"/>
      <c r="M14"/>
      <c r="N14"/>
      <c r="O14"/>
    </row>
    <row r="15" spans="1:29" ht="24.75" customHeight="1" x14ac:dyDescent="0.25">
      <c r="A15" s="86" t="s">
        <v>239</v>
      </c>
      <c r="B15" s="195">
        <v>2</v>
      </c>
      <c r="C15" s="175">
        <v>31</v>
      </c>
      <c r="D15" s="175">
        <v>0</v>
      </c>
      <c r="E15" s="175">
        <v>0</v>
      </c>
      <c r="F15" s="23">
        <f t="shared" si="0"/>
        <v>33</v>
      </c>
      <c r="G15" s="233">
        <f t="shared" si="1"/>
        <v>6.0606060606060608E-2</v>
      </c>
      <c r="H15" s="236">
        <f t="shared" si="2"/>
        <v>0.93939393939393945</v>
      </c>
      <c r="I15" s="236">
        <f t="shared" si="3"/>
        <v>0</v>
      </c>
      <c r="J15" s="236">
        <f t="shared" si="4"/>
        <v>0</v>
      </c>
      <c r="K15"/>
      <c r="L15"/>
      <c r="M15"/>
      <c r="N15"/>
      <c r="O15"/>
    </row>
    <row r="16" spans="1:29" ht="24.75" customHeight="1" x14ac:dyDescent="0.25">
      <c r="A16" s="86" t="s">
        <v>240</v>
      </c>
      <c r="B16" s="195">
        <v>7</v>
      </c>
      <c r="C16" s="175">
        <v>40</v>
      </c>
      <c r="D16" s="175">
        <v>0</v>
      </c>
      <c r="E16" s="175">
        <v>0</v>
      </c>
      <c r="F16" s="23">
        <f t="shared" si="0"/>
        <v>47</v>
      </c>
      <c r="G16" s="233">
        <f t="shared" si="1"/>
        <v>0.14893617021276595</v>
      </c>
      <c r="H16" s="236">
        <f t="shared" si="2"/>
        <v>0.85106382978723405</v>
      </c>
      <c r="I16" s="236">
        <f t="shared" si="3"/>
        <v>0</v>
      </c>
      <c r="J16" s="236">
        <f t="shared" si="4"/>
        <v>0</v>
      </c>
      <c r="K16"/>
      <c r="L16"/>
      <c r="M16"/>
      <c r="N16"/>
      <c r="O16"/>
    </row>
    <row r="17" spans="1:15" ht="24.75" customHeight="1" thickBot="1" x14ac:dyDescent="0.3">
      <c r="A17" s="86" t="s">
        <v>241</v>
      </c>
      <c r="B17" s="195">
        <v>3</v>
      </c>
      <c r="C17" s="175">
        <v>28</v>
      </c>
      <c r="D17" s="175">
        <v>0</v>
      </c>
      <c r="E17" s="175">
        <v>0</v>
      </c>
      <c r="F17" s="23">
        <f t="shared" si="0"/>
        <v>31</v>
      </c>
      <c r="G17" s="233">
        <f t="shared" si="1"/>
        <v>9.6774193548387094E-2</v>
      </c>
      <c r="H17" s="236">
        <f t="shared" si="2"/>
        <v>0.90322580645161288</v>
      </c>
      <c r="I17" s="236">
        <f t="shared" si="3"/>
        <v>0</v>
      </c>
      <c r="J17" s="236">
        <f t="shared" si="4"/>
        <v>0</v>
      </c>
      <c r="K17"/>
      <c r="L17"/>
      <c r="M17"/>
      <c r="N17"/>
      <c r="O17"/>
    </row>
    <row r="18" spans="1:15" ht="24.75" customHeight="1" thickBot="1" x14ac:dyDescent="0.3">
      <c r="A18" s="280" t="s">
        <v>236</v>
      </c>
      <c r="B18" s="245">
        <f>SUM(B13:B17)</f>
        <v>17</v>
      </c>
      <c r="C18" s="245">
        <f>SUM(C13:C17)</f>
        <v>133</v>
      </c>
      <c r="D18" s="245">
        <f>SUM(D13:D17)</f>
        <v>1</v>
      </c>
      <c r="E18" s="245">
        <f>SUM(E13:E17)</f>
        <v>0</v>
      </c>
      <c r="F18" s="246">
        <f t="shared" si="0"/>
        <v>151</v>
      </c>
      <c r="G18" s="278">
        <f t="shared" si="1"/>
        <v>0.11258278145695365</v>
      </c>
      <c r="H18" s="279">
        <f t="shared" si="2"/>
        <v>0.88079470198675491</v>
      </c>
      <c r="I18" s="279">
        <f t="shared" si="3"/>
        <v>6.6225165562913907E-3</v>
      </c>
      <c r="J18" s="279">
        <f t="shared" si="4"/>
        <v>0</v>
      </c>
      <c r="K18"/>
      <c r="L18"/>
      <c r="M18"/>
      <c r="N18"/>
      <c r="O18"/>
    </row>
    <row r="19" spans="1:15" ht="24.75" customHeight="1" x14ac:dyDescent="0.25">
      <c r="A19" s="86" t="s">
        <v>242</v>
      </c>
      <c r="B19" s="195">
        <v>9</v>
      </c>
      <c r="C19" s="175">
        <v>13</v>
      </c>
      <c r="D19" s="176">
        <v>0</v>
      </c>
      <c r="E19" s="176">
        <v>0</v>
      </c>
      <c r="F19" s="23">
        <f t="shared" si="0"/>
        <v>22</v>
      </c>
      <c r="G19" s="233">
        <f t="shared" si="1"/>
        <v>0.40909090909090912</v>
      </c>
      <c r="H19" s="236">
        <f t="shared" si="2"/>
        <v>0.59090909090909094</v>
      </c>
      <c r="I19" s="236">
        <f t="shared" si="3"/>
        <v>0</v>
      </c>
      <c r="J19" s="236">
        <f t="shared" si="4"/>
        <v>0</v>
      </c>
      <c r="K19"/>
      <c r="L19"/>
      <c r="M19"/>
      <c r="N19"/>
      <c r="O19"/>
    </row>
    <row r="20" spans="1:15" ht="24.75" customHeight="1" x14ac:dyDescent="0.25">
      <c r="A20" s="86" t="s">
        <v>243</v>
      </c>
      <c r="B20" s="195">
        <v>13</v>
      </c>
      <c r="C20" s="175">
        <v>10</v>
      </c>
      <c r="D20" s="176">
        <v>0</v>
      </c>
      <c r="E20" s="176">
        <v>0</v>
      </c>
      <c r="F20" s="23">
        <f t="shared" si="0"/>
        <v>23</v>
      </c>
      <c r="G20" s="233">
        <f t="shared" si="1"/>
        <v>0.56521739130434778</v>
      </c>
      <c r="H20" s="236">
        <f t="shared" si="2"/>
        <v>0.43478260869565216</v>
      </c>
      <c r="I20" s="236">
        <f t="shared" si="3"/>
        <v>0</v>
      </c>
      <c r="J20" s="236">
        <f t="shared" si="4"/>
        <v>0</v>
      </c>
      <c r="K20"/>
      <c r="L20"/>
      <c r="M20"/>
      <c r="N20"/>
      <c r="O20"/>
    </row>
    <row r="21" spans="1:15" ht="24.75" customHeight="1" thickBot="1" x14ac:dyDescent="0.3">
      <c r="A21" s="196" t="s">
        <v>244</v>
      </c>
      <c r="B21" s="199">
        <v>9</v>
      </c>
      <c r="C21" s="177">
        <v>22</v>
      </c>
      <c r="D21" s="176">
        <v>0</v>
      </c>
      <c r="E21" s="176">
        <v>0</v>
      </c>
      <c r="F21" s="197">
        <f t="shared" si="0"/>
        <v>31</v>
      </c>
      <c r="G21" s="237">
        <f t="shared" si="1"/>
        <v>0.29032258064516131</v>
      </c>
      <c r="H21" s="238">
        <f t="shared" si="2"/>
        <v>0.70967741935483875</v>
      </c>
      <c r="I21" s="238">
        <f t="shared" si="3"/>
        <v>0</v>
      </c>
      <c r="J21" s="238">
        <f t="shared" si="4"/>
        <v>0</v>
      </c>
      <c r="K21"/>
      <c r="L21"/>
      <c r="M21"/>
      <c r="N21"/>
      <c r="O21"/>
    </row>
    <row r="22" spans="1:15" ht="24.75" customHeight="1" thickBot="1" x14ac:dyDescent="0.3">
      <c r="A22" s="280" t="s">
        <v>383</v>
      </c>
      <c r="B22" s="248">
        <f>SUM(B18:B21)</f>
        <v>48</v>
      </c>
      <c r="C22" s="248">
        <f>SUM(C18:C21)</f>
        <v>178</v>
      </c>
      <c r="D22" s="248">
        <f>SUM(D18:D21)</f>
        <v>1</v>
      </c>
      <c r="E22" s="248">
        <f>SUM(E18:E21)</f>
        <v>0</v>
      </c>
      <c r="F22" s="249">
        <f t="shared" si="0"/>
        <v>227</v>
      </c>
      <c r="G22" s="281">
        <f t="shared" si="1"/>
        <v>0.21145374449339208</v>
      </c>
      <c r="H22" s="279">
        <f t="shared" si="2"/>
        <v>0.78414096916299558</v>
      </c>
      <c r="I22" s="279">
        <f t="shared" si="3"/>
        <v>4.4052863436123352E-3</v>
      </c>
      <c r="J22" s="405">
        <f t="shared" si="4"/>
        <v>0</v>
      </c>
      <c r="K22" s="406"/>
      <c r="L22"/>
      <c r="M22"/>
      <c r="N22"/>
      <c r="O22"/>
    </row>
    <row r="23" spans="1:15" ht="24.75" customHeight="1" x14ac:dyDescent="0.25">
      <c r="A23" s="302"/>
      <c r="B23" s="302"/>
      <c r="C23" s="214"/>
      <c r="D23" s="214"/>
      <c r="E23" s="214"/>
      <c r="F23" s="303"/>
      <c r="G23" s="304"/>
      <c r="H23" s="305"/>
      <c r="I23" s="305"/>
      <c r="J23" s="305"/>
      <c r="K23"/>
      <c r="L23"/>
      <c r="M23"/>
      <c r="N23"/>
      <c r="O23"/>
    </row>
    <row r="24" spans="1:15" ht="24.75" customHeight="1" x14ac:dyDescent="0.25">
      <c r="A24" s="302"/>
      <c r="B24" s="302"/>
      <c r="C24" s="214"/>
      <c r="D24" s="214"/>
      <c r="E24" s="214"/>
      <c r="F24" s="303"/>
      <c r="G24" s="304"/>
      <c r="H24" s="305"/>
      <c r="I24" s="305"/>
      <c r="J24" s="305"/>
      <c r="K24"/>
      <c r="L24"/>
      <c r="M24"/>
      <c r="N24"/>
      <c r="O24"/>
    </row>
    <row r="25" spans="1:15" ht="24.75" customHeight="1" x14ac:dyDescent="0.25">
      <c r="A25" s="309"/>
      <c r="B25" s="309"/>
      <c r="C25" s="309"/>
      <c r="D25" s="309"/>
      <c r="E25" s="309"/>
      <c r="F25" s="310"/>
      <c r="G25" s="311"/>
      <c r="H25" s="305"/>
      <c r="I25" s="305"/>
      <c r="J25" s="305"/>
      <c r="K25"/>
      <c r="L25"/>
      <c r="M25"/>
      <c r="N25"/>
      <c r="O25"/>
    </row>
    <row r="26" spans="1:15" ht="24.75" customHeight="1" x14ac:dyDescent="0.25">
      <c r="A26" s="80"/>
      <c r="B26" s="42"/>
      <c r="C26" s="42"/>
      <c r="D26" s="42"/>
      <c r="E26" s="60"/>
      <c r="F26" s="60"/>
      <c r="G26"/>
      <c r="H26"/>
      <c r="I26"/>
      <c r="J26"/>
      <c r="K26"/>
      <c r="L26"/>
      <c r="M26"/>
      <c r="N26"/>
      <c r="O26"/>
    </row>
    <row r="27" spans="1:15" ht="24.75" customHeight="1" x14ac:dyDescent="0.25">
      <c r="A27" s="80"/>
      <c r="B27" s="42"/>
      <c r="C27" s="42"/>
      <c r="D27" s="42"/>
      <c r="E27" s="43"/>
      <c r="F27" s="43"/>
      <c r="G27"/>
      <c r="H27"/>
    </row>
    <row r="28" spans="1:15" ht="24.75" customHeight="1" x14ac:dyDescent="0.2"/>
    <row r="29" spans="1:15" ht="24.75" customHeight="1" x14ac:dyDescent="0.25">
      <c r="B29" s="306"/>
      <c r="C29" s="306"/>
      <c r="D29" s="306"/>
      <c r="E29" s="306"/>
      <c r="F29" s="306"/>
      <c r="G29" s="306"/>
      <c r="H29" s="306"/>
      <c r="I29" s="300"/>
      <c r="J29" s="300"/>
    </row>
    <row r="30" spans="1:15" ht="24.75" customHeight="1" x14ac:dyDescent="0.25">
      <c r="A30" s="314" t="s">
        <v>106</v>
      </c>
      <c r="B30" s="306"/>
      <c r="C30" s="306"/>
      <c r="D30" s="306"/>
      <c r="E30" s="306"/>
      <c r="F30" s="306"/>
      <c r="G30" s="306"/>
      <c r="H30" s="306"/>
      <c r="I30" s="300"/>
      <c r="J30" s="300"/>
    </row>
    <row r="31" spans="1:15" ht="17.25" customHeight="1" x14ac:dyDescent="0.2">
      <c r="A31" s="313"/>
    </row>
    <row r="32" spans="1:15" ht="24.75" customHeight="1" x14ac:dyDescent="0.2">
      <c r="A32" s="308" t="s">
        <v>1</v>
      </c>
      <c r="B32" s="292" t="s">
        <v>347</v>
      </c>
      <c r="C32" s="292" t="s">
        <v>348</v>
      </c>
      <c r="D32" s="292" t="s">
        <v>349</v>
      </c>
      <c r="E32" s="292" t="s">
        <v>442</v>
      </c>
      <c r="F32" s="292" t="s">
        <v>383</v>
      </c>
      <c r="G32" s="292" t="s">
        <v>369</v>
      </c>
      <c r="H32" s="292" t="s">
        <v>371</v>
      </c>
      <c r="I32" s="292" t="s">
        <v>374</v>
      </c>
      <c r="J32" s="292" t="s">
        <v>448</v>
      </c>
      <c r="K32" s="170" t="s">
        <v>375</v>
      </c>
      <c r="L32" s="170" t="s">
        <v>376</v>
      </c>
      <c r="M32" s="170" t="s">
        <v>377</v>
      </c>
      <c r="N32" s="170" t="s">
        <v>443</v>
      </c>
    </row>
    <row r="33" spans="1:14" ht="24.75" customHeight="1" x14ac:dyDescent="0.2">
      <c r="A33" s="86" t="s">
        <v>237</v>
      </c>
      <c r="B33" s="195">
        <v>6</v>
      </c>
      <c r="C33" s="195">
        <v>46</v>
      </c>
      <c r="D33" s="195">
        <v>1</v>
      </c>
      <c r="E33" s="195">
        <v>0</v>
      </c>
      <c r="F33" s="86">
        <f>SUM(B33:E33)</f>
        <v>53</v>
      </c>
      <c r="G33" s="208">
        <v>2</v>
      </c>
      <c r="H33" s="208">
        <v>24</v>
      </c>
      <c r="I33" s="208">
        <f>SUM(D2,D17)</f>
        <v>0</v>
      </c>
      <c r="J33" s="208">
        <f>SUM(E2,E17)</f>
        <v>0</v>
      </c>
      <c r="K33" s="239">
        <f>IF(G33=0,0,G33/B33)</f>
        <v>0.33333333333333331</v>
      </c>
      <c r="L33" s="239">
        <f>IF(H33=0,0,H33/C33)</f>
        <v>0.52173913043478259</v>
      </c>
      <c r="M33" s="239">
        <f>IF(I33=0,0,I33/D33)</f>
        <v>0</v>
      </c>
      <c r="N33" s="239">
        <f>IF(J33=0,0,J33/E33)</f>
        <v>0</v>
      </c>
    </row>
    <row r="34" spans="1:14" ht="24.75" customHeight="1" x14ac:dyDescent="0.25">
      <c r="A34" s="86" t="s">
        <v>238</v>
      </c>
      <c r="B34" s="195">
        <v>2</v>
      </c>
      <c r="C34" s="195">
        <v>11</v>
      </c>
      <c r="D34" s="195">
        <v>0</v>
      </c>
      <c r="E34" s="195">
        <v>0</v>
      </c>
      <c r="F34" s="86">
        <f t="shared" ref="F34:F41" si="5">SUM(B34:E34)</f>
        <v>13</v>
      </c>
      <c r="G34" s="208"/>
      <c r="H34" s="209"/>
      <c r="I34" s="209"/>
      <c r="J34" s="209"/>
      <c r="K34" s="239">
        <f t="shared" ref="K34:N42" si="6">IF(G34=0,0,G34/B34)</f>
        <v>0</v>
      </c>
      <c r="L34" s="240">
        <f t="shared" si="6"/>
        <v>0</v>
      </c>
      <c r="M34" s="240">
        <f t="shared" si="6"/>
        <v>0</v>
      </c>
      <c r="N34" s="240">
        <f t="shared" si="6"/>
        <v>0</v>
      </c>
    </row>
    <row r="35" spans="1:14" ht="24.75" customHeight="1" x14ac:dyDescent="0.25">
      <c r="A35" s="86" t="s">
        <v>239</v>
      </c>
      <c r="B35" s="195">
        <v>2</v>
      </c>
      <c r="C35" s="195">
        <v>31</v>
      </c>
      <c r="D35" s="195">
        <v>0</v>
      </c>
      <c r="E35" s="195">
        <v>0</v>
      </c>
      <c r="F35" s="86">
        <f t="shared" si="5"/>
        <v>33</v>
      </c>
      <c r="G35" s="208"/>
      <c r="H35" s="209"/>
      <c r="I35" s="209"/>
      <c r="J35" s="209"/>
      <c r="K35" s="239">
        <f t="shared" si="6"/>
        <v>0</v>
      </c>
      <c r="L35" s="240">
        <f t="shared" si="6"/>
        <v>0</v>
      </c>
      <c r="M35" s="240">
        <f t="shared" si="6"/>
        <v>0</v>
      </c>
      <c r="N35" s="240">
        <f t="shared" si="6"/>
        <v>0</v>
      </c>
    </row>
    <row r="36" spans="1:14" ht="24.75" customHeight="1" x14ac:dyDescent="0.25">
      <c r="A36" s="86" t="s">
        <v>240</v>
      </c>
      <c r="B36" s="195">
        <v>7</v>
      </c>
      <c r="C36" s="195">
        <v>40</v>
      </c>
      <c r="D36" s="195">
        <v>0</v>
      </c>
      <c r="E36" s="195">
        <v>0</v>
      </c>
      <c r="F36" s="86">
        <f t="shared" si="5"/>
        <v>47</v>
      </c>
      <c r="G36" s="208"/>
      <c r="H36" s="209"/>
      <c r="I36" s="209"/>
      <c r="J36" s="209"/>
      <c r="K36" s="239">
        <f t="shared" si="6"/>
        <v>0</v>
      </c>
      <c r="L36" s="240">
        <f t="shared" si="6"/>
        <v>0</v>
      </c>
      <c r="M36" s="240">
        <f t="shared" si="6"/>
        <v>0</v>
      </c>
      <c r="N36" s="240">
        <f t="shared" si="6"/>
        <v>0</v>
      </c>
    </row>
    <row r="37" spans="1:14" ht="24.75" customHeight="1" thickBot="1" x14ac:dyDescent="0.3">
      <c r="A37" s="86" t="s">
        <v>241</v>
      </c>
      <c r="B37" s="195">
        <v>3</v>
      </c>
      <c r="C37" s="195">
        <v>28</v>
      </c>
      <c r="D37" s="195">
        <v>0</v>
      </c>
      <c r="E37" s="195">
        <v>0</v>
      </c>
      <c r="F37" s="86">
        <f t="shared" si="5"/>
        <v>31</v>
      </c>
      <c r="G37" s="208"/>
      <c r="H37" s="209"/>
      <c r="I37" s="209"/>
      <c r="J37" s="209"/>
      <c r="K37" s="239">
        <f t="shared" si="6"/>
        <v>0</v>
      </c>
      <c r="L37" s="240">
        <f t="shared" si="6"/>
        <v>0</v>
      </c>
      <c r="M37" s="240">
        <f t="shared" si="6"/>
        <v>0</v>
      </c>
      <c r="N37" s="240">
        <f t="shared" si="6"/>
        <v>0</v>
      </c>
    </row>
    <row r="38" spans="1:14" ht="24.75" customHeight="1" thickBot="1" x14ac:dyDescent="0.3">
      <c r="A38" s="277" t="s">
        <v>236</v>
      </c>
      <c r="B38" s="296">
        <f>SUM(B33:B37)</f>
        <v>20</v>
      </c>
      <c r="C38" s="296">
        <f t="shared" ref="C38:J38" si="7">SUM(C33:C37)</f>
        <v>156</v>
      </c>
      <c r="D38" s="296">
        <f t="shared" si="7"/>
        <v>1</v>
      </c>
      <c r="E38" s="296">
        <f t="shared" si="7"/>
        <v>0</v>
      </c>
      <c r="F38" s="296">
        <f t="shared" si="7"/>
        <v>177</v>
      </c>
      <c r="G38" s="245">
        <f t="shared" si="7"/>
        <v>2</v>
      </c>
      <c r="H38" s="245">
        <f t="shared" si="7"/>
        <v>24</v>
      </c>
      <c r="I38" s="245">
        <f t="shared" si="7"/>
        <v>0</v>
      </c>
      <c r="J38" s="245">
        <f t="shared" si="7"/>
        <v>0</v>
      </c>
      <c r="K38" s="247">
        <f t="shared" si="6"/>
        <v>0.1</v>
      </c>
      <c r="L38" s="251">
        <f t="shared" si="6"/>
        <v>0.15384615384615385</v>
      </c>
      <c r="M38" s="251">
        <f t="shared" si="6"/>
        <v>0</v>
      </c>
      <c r="N38" s="251">
        <f t="shared" si="6"/>
        <v>0</v>
      </c>
    </row>
    <row r="39" spans="1:14" ht="24.75" customHeight="1" x14ac:dyDescent="0.25">
      <c r="A39" s="86" t="s">
        <v>242</v>
      </c>
      <c r="B39" s="195"/>
      <c r="C39" s="195"/>
      <c r="D39" s="195"/>
      <c r="E39" s="195"/>
      <c r="F39" s="86">
        <f t="shared" si="5"/>
        <v>0</v>
      </c>
      <c r="G39" s="208"/>
      <c r="H39" s="209"/>
      <c r="I39" s="209"/>
      <c r="J39" s="209"/>
      <c r="K39" s="239">
        <f t="shared" si="6"/>
        <v>0</v>
      </c>
      <c r="L39" s="240">
        <f t="shared" si="6"/>
        <v>0</v>
      </c>
      <c r="M39" s="240">
        <f t="shared" si="6"/>
        <v>0</v>
      </c>
      <c r="N39" s="240">
        <f t="shared" si="6"/>
        <v>0</v>
      </c>
    </row>
    <row r="40" spans="1:14" ht="24.75" customHeight="1" x14ac:dyDescent="0.25">
      <c r="A40" s="86" t="s">
        <v>243</v>
      </c>
      <c r="B40" s="195"/>
      <c r="C40" s="195"/>
      <c r="D40" s="195"/>
      <c r="E40" s="195"/>
      <c r="F40" s="86">
        <f t="shared" si="5"/>
        <v>0</v>
      </c>
      <c r="G40" s="208"/>
      <c r="H40" s="209"/>
      <c r="I40" s="209"/>
      <c r="J40" s="209"/>
      <c r="K40" s="239">
        <f t="shared" si="6"/>
        <v>0</v>
      </c>
      <c r="L40" s="240">
        <f t="shared" si="6"/>
        <v>0</v>
      </c>
      <c r="M40" s="240">
        <f t="shared" si="6"/>
        <v>0</v>
      </c>
      <c r="N40" s="240">
        <f t="shared" si="6"/>
        <v>0</v>
      </c>
    </row>
    <row r="41" spans="1:14" ht="24.75" customHeight="1" thickBot="1" x14ac:dyDescent="0.3">
      <c r="A41" s="196" t="s">
        <v>244</v>
      </c>
      <c r="B41" s="199"/>
      <c r="C41" s="199"/>
      <c r="D41" s="199"/>
      <c r="E41" s="199"/>
      <c r="F41" s="196">
        <f t="shared" si="5"/>
        <v>0</v>
      </c>
      <c r="G41" s="210"/>
      <c r="H41" s="211"/>
      <c r="I41" s="211"/>
      <c r="J41" s="211"/>
      <c r="K41" s="241">
        <f t="shared" si="6"/>
        <v>0</v>
      </c>
      <c r="L41" s="242">
        <f t="shared" si="6"/>
        <v>0</v>
      </c>
      <c r="M41" s="242">
        <f t="shared" si="6"/>
        <v>0</v>
      </c>
      <c r="N41" s="242">
        <f t="shared" si="6"/>
        <v>0</v>
      </c>
    </row>
    <row r="42" spans="1:14" ht="24.75" customHeight="1" thickBot="1" x14ac:dyDescent="0.3">
      <c r="A42" s="198" t="s">
        <v>383</v>
      </c>
      <c r="B42" s="297">
        <f>SUM(B38:B41)</f>
        <v>20</v>
      </c>
      <c r="C42" s="297">
        <f t="shared" ref="C42:J42" si="8">SUM(C38:C41)</f>
        <v>156</v>
      </c>
      <c r="D42" s="297">
        <f t="shared" si="8"/>
        <v>1</v>
      </c>
      <c r="E42" s="297">
        <f t="shared" si="8"/>
        <v>0</v>
      </c>
      <c r="F42" s="297">
        <f t="shared" si="8"/>
        <v>177</v>
      </c>
      <c r="G42" s="297">
        <f t="shared" si="8"/>
        <v>2</v>
      </c>
      <c r="H42" s="297">
        <f t="shared" si="8"/>
        <v>24</v>
      </c>
      <c r="I42" s="297">
        <f t="shared" si="8"/>
        <v>0</v>
      </c>
      <c r="J42" s="297">
        <f t="shared" si="8"/>
        <v>0</v>
      </c>
      <c r="K42" s="201">
        <f t="shared" si="6"/>
        <v>0.1</v>
      </c>
      <c r="L42" s="202">
        <f t="shared" si="6"/>
        <v>0.15384615384615385</v>
      </c>
      <c r="M42" s="202">
        <f t="shared" si="6"/>
        <v>0</v>
      </c>
      <c r="N42" s="202">
        <f t="shared" si="6"/>
        <v>0</v>
      </c>
    </row>
    <row r="43" spans="1:14" ht="24.75" customHeight="1" x14ac:dyDescent="0.2">
      <c r="A43" s="302"/>
      <c r="B43" s="312"/>
      <c r="C43" s="312"/>
      <c r="D43" s="312"/>
      <c r="E43" s="312"/>
      <c r="F43" s="303"/>
      <c r="G43" s="304"/>
      <c r="H43" s="304"/>
      <c r="I43" s="304"/>
      <c r="J43" s="304"/>
    </row>
    <row r="44" spans="1:14" ht="24.75" customHeight="1" x14ac:dyDescent="0.2">
      <c r="A44" s="115" t="s">
        <v>459</v>
      </c>
      <c r="B44" s="312"/>
      <c r="C44" s="312"/>
      <c r="D44" s="312"/>
      <c r="E44" s="312"/>
      <c r="F44" s="303"/>
      <c r="G44" s="304"/>
      <c r="H44" s="304"/>
      <c r="I44" s="304"/>
      <c r="J44" s="304"/>
    </row>
    <row r="45" spans="1:14" ht="24.75" customHeight="1" x14ac:dyDescent="0.2">
      <c r="A45" s="309"/>
      <c r="B45" s="309"/>
      <c r="C45" s="309"/>
      <c r="D45" s="309"/>
      <c r="E45" s="309"/>
      <c r="F45" s="310"/>
      <c r="G45" s="311"/>
      <c r="H45" s="311"/>
      <c r="I45" s="311"/>
      <c r="J45" s="311"/>
    </row>
    <row r="46" spans="1:14" ht="24.75" customHeight="1" x14ac:dyDescent="0.2">
      <c r="A46" s="372" t="s">
        <v>446</v>
      </c>
    </row>
    <row r="47" spans="1:14" ht="24.75" customHeight="1" x14ac:dyDescent="0.2">
      <c r="A47" s="373" t="s">
        <v>447</v>
      </c>
    </row>
    <row r="48" spans="1:14" ht="24.75" customHeight="1" x14ac:dyDescent="0.2"/>
    <row r="49" spans="1:14" ht="24.75" customHeight="1" x14ac:dyDescent="0.2"/>
    <row r="50" spans="1:14" ht="24.75" customHeight="1" x14ac:dyDescent="0.25">
      <c r="A50" s="314" t="s">
        <v>107</v>
      </c>
      <c r="B50" s="306"/>
      <c r="C50" s="306"/>
      <c r="D50" s="306"/>
      <c r="E50" s="306"/>
      <c r="F50" s="306"/>
      <c r="G50" s="306"/>
      <c r="H50" s="306"/>
      <c r="I50" s="300"/>
      <c r="J50" s="300"/>
    </row>
    <row r="51" spans="1:14" ht="13.5" customHeight="1" x14ac:dyDescent="0.2"/>
    <row r="52" spans="1:14" ht="24.75" customHeight="1" x14ac:dyDescent="0.2">
      <c r="A52" s="301" t="s">
        <v>1</v>
      </c>
      <c r="B52" s="292" t="s">
        <v>347</v>
      </c>
      <c r="C52" s="292" t="s">
        <v>348</v>
      </c>
      <c r="D52" s="292" t="s">
        <v>349</v>
      </c>
      <c r="E52" s="292" t="s">
        <v>442</v>
      </c>
      <c r="F52" s="292" t="s">
        <v>383</v>
      </c>
      <c r="G52" s="292" t="s">
        <v>370</v>
      </c>
      <c r="H52" s="292" t="s">
        <v>372</v>
      </c>
      <c r="I52" s="292" t="s">
        <v>373</v>
      </c>
      <c r="J52" s="292" t="s">
        <v>451</v>
      </c>
      <c r="K52" s="170" t="s">
        <v>375</v>
      </c>
      <c r="L52" s="170" t="s">
        <v>376</v>
      </c>
      <c r="M52" s="170" t="s">
        <v>377</v>
      </c>
      <c r="N52" s="170" t="s">
        <v>443</v>
      </c>
    </row>
    <row r="53" spans="1:14" ht="24.75" customHeight="1" x14ac:dyDescent="0.2">
      <c r="A53" s="86" t="s">
        <v>237</v>
      </c>
      <c r="B53" s="195">
        <v>6</v>
      </c>
      <c r="C53" s="195">
        <v>46</v>
      </c>
      <c r="D53" s="195">
        <v>1</v>
      </c>
      <c r="E53" s="195">
        <v>0</v>
      </c>
      <c r="F53" s="86">
        <f>SUM(B53:E53)</f>
        <v>53</v>
      </c>
      <c r="G53" s="208">
        <v>2</v>
      </c>
      <c r="H53" s="208">
        <v>24</v>
      </c>
      <c r="I53" s="208">
        <f>SUM(D23,D39)</f>
        <v>0</v>
      </c>
      <c r="J53" s="208">
        <v>0</v>
      </c>
      <c r="K53" s="239">
        <f>IF(G53=0,0,G53/B53)</f>
        <v>0.33333333333333331</v>
      </c>
      <c r="L53" s="239">
        <f>IF(H53=0,0,H53/C53)</f>
        <v>0.52173913043478259</v>
      </c>
      <c r="M53" s="239">
        <f>IF(I53=0,0,I53/D53)</f>
        <v>0</v>
      </c>
      <c r="N53" s="239">
        <f>IF(J53=0,0,J53/E53)</f>
        <v>0</v>
      </c>
    </row>
    <row r="54" spans="1:14" ht="24.75" customHeight="1" x14ac:dyDescent="0.25">
      <c r="A54" s="86" t="s">
        <v>238</v>
      </c>
      <c r="B54" s="195">
        <v>2</v>
      </c>
      <c r="C54" s="195">
        <v>11</v>
      </c>
      <c r="D54" s="195">
        <v>0</v>
      </c>
      <c r="E54" s="195">
        <v>0</v>
      </c>
      <c r="F54" s="86">
        <f t="shared" ref="F54:F57" si="9">SUM(B54:E54)</f>
        <v>13</v>
      </c>
      <c r="G54" s="208"/>
      <c r="H54" s="209"/>
      <c r="I54" s="209"/>
      <c r="J54" s="209"/>
      <c r="K54" s="239">
        <f t="shared" ref="K54:N62" si="10">IF(G54=0,0,G54/B54)</f>
        <v>0</v>
      </c>
      <c r="L54" s="240">
        <f t="shared" si="10"/>
        <v>0</v>
      </c>
      <c r="M54" s="240">
        <f t="shared" si="10"/>
        <v>0</v>
      </c>
      <c r="N54" s="240">
        <f t="shared" si="10"/>
        <v>0</v>
      </c>
    </row>
    <row r="55" spans="1:14" ht="24.75" customHeight="1" x14ac:dyDescent="0.25">
      <c r="A55" s="86" t="s">
        <v>239</v>
      </c>
      <c r="B55" s="195">
        <v>2</v>
      </c>
      <c r="C55" s="195">
        <v>31</v>
      </c>
      <c r="D55" s="195">
        <v>0</v>
      </c>
      <c r="E55" s="195">
        <v>0</v>
      </c>
      <c r="F55" s="86">
        <f t="shared" si="9"/>
        <v>33</v>
      </c>
      <c r="G55" s="208"/>
      <c r="H55" s="209"/>
      <c r="I55" s="209"/>
      <c r="J55" s="209"/>
      <c r="K55" s="239">
        <f t="shared" si="10"/>
        <v>0</v>
      </c>
      <c r="L55" s="240">
        <f t="shared" si="10"/>
        <v>0</v>
      </c>
      <c r="M55" s="240">
        <f t="shared" si="10"/>
        <v>0</v>
      </c>
      <c r="N55" s="240">
        <f t="shared" si="10"/>
        <v>0</v>
      </c>
    </row>
    <row r="56" spans="1:14" ht="24.75" customHeight="1" x14ac:dyDescent="0.25">
      <c r="A56" s="86" t="s">
        <v>240</v>
      </c>
      <c r="B56" s="195">
        <v>7</v>
      </c>
      <c r="C56" s="195">
        <v>40</v>
      </c>
      <c r="D56" s="195">
        <v>0</v>
      </c>
      <c r="E56" s="195">
        <v>0</v>
      </c>
      <c r="F56" s="86">
        <f t="shared" si="9"/>
        <v>47</v>
      </c>
      <c r="G56" s="208"/>
      <c r="H56" s="209"/>
      <c r="I56" s="209"/>
      <c r="J56" s="209"/>
      <c r="K56" s="239">
        <f t="shared" si="10"/>
        <v>0</v>
      </c>
      <c r="L56" s="240">
        <f t="shared" si="10"/>
        <v>0</v>
      </c>
      <c r="M56" s="240">
        <f t="shared" si="10"/>
        <v>0</v>
      </c>
      <c r="N56" s="240">
        <f t="shared" si="10"/>
        <v>0</v>
      </c>
    </row>
    <row r="57" spans="1:14" ht="24.75" customHeight="1" thickBot="1" x14ac:dyDescent="0.3">
      <c r="A57" s="86" t="s">
        <v>241</v>
      </c>
      <c r="B57" s="195">
        <v>3</v>
      </c>
      <c r="C57" s="195">
        <v>28</v>
      </c>
      <c r="D57" s="195">
        <v>0</v>
      </c>
      <c r="E57" s="195">
        <v>0</v>
      </c>
      <c r="F57" s="86">
        <f t="shared" si="9"/>
        <v>31</v>
      </c>
      <c r="G57" s="208"/>
      <c r="H57" s="209"/>
      <c r="I57" s="209"/>
      <c r="J57" s="209"/>
      <c r="K57" s="239">
        <f t="shared" si="10"/>
        <v>0</v>
      </c>
      <c r="L57" s="240">
        <f t="shared" si="10"/>
        <v>0</v>
      </c>
      <c r="M57" s="240">
        <f t="shared" si="10"/>
        <v>0</v>
      </c>
      <c r="N57" s="240">
        <f t="shared" si="10"/>
        <v>0</v>
      </c>
    </row>
    <row r="58" spans="1:14" ht="24.75" customHeight="1" thickBot="1" x14ac:dyDescent="0.3">
      <c r="A58" s="277" t="s">
        <v>236</v>
      </c>
      <c r="B58" s="296">
        <f>SUM(B53:B57)</f>
        <v>20</v>
      </c>
      <c r="C58" s="296">
        <f t="shared" ref="C58:J58" si="11">SUM(C53:C57)</f>
        <v>156</v>
      </c>
      <c r="D58" s="296">
        <f t="shared" si="11"/>
        <v>1</v>
      </c>
      <c r="E58" s="296">
        <f t="shared" si="11"/>
        <v>0</v>
      </c>
      <c r="F58" s="296">
        <f t="shared" si="11"/>
        <v>177</v>
      </c>
      <c r="G58" s="245">
        <f t="shared" si="11"/>
        <v>2</v>
      </c>
      <c r="H58" s="245">
        <f t="shared" si="11"/>
        <v>24</v>
      </c>
      <c r="I58" s="245">
        <f t="shared" si="11"/>
        <v>0</v>
      </c>
      <c r="J58" s="245">
        <f t="shared" si="11"/>
        <v>0</v>
      </c>
      <c r="K58" s="247">
        <f t="shared" si="10"/>
        <v>0.1</v>
      </c>
      <c r="L58" s="251">
        <f t="shared" si="10"/>
        <v>0.15384615384615385</v>
      </c>
      <c r="M58" s="251">
        <f t="shared" si="10"/>
        <v>0</v>
      </c>
      <c r="N58" s="251">
        <f t="shared" si="10"/>
        <v>0</v>
      </c>
    </row>
    <row r="59" spans="1:14" ht="24.75" customHeight="1" x14ac:dyDescent="0.25">
      <c r="A59" s="86" t="s">
        <v>242</v>
      </c>
      <c r="B59" s="195"/>
      <c r="C59" s="195"/>
      <c r="D59" s="195"/>
      <c r="E59" s="195"/>
      <c r="F59" s="86">
        <f t="shared" ref="F59:F61" si="12">SUM(B59:E59)</f>
        <v>0</v>
      </c>
      <c r="G59" s="208"/>
      <c r="H59" s="209"/>
      <c r="I59" s="209"/>
      <c r="J59" s="209"/>
      <c r="K59" s="239">
        <f t="shared" si="10"/>
        <v>0</v>
      </c>
      <c r="L59" s="240">
        <f t="shared" si="10"/>
        <v>0</v>
      </c>
      <c r="M59" s="240">
        <f t="shared" si="10"/>
        <v>0</v>
      </c>
      <c r="N59" s="240">
        <f t="shared" si="10"/>
        <v>0</v>
      </c>
    </row>
    <row r="60" spans="1:14" ht="24.75" customHeight="1" x14ac:dyDescent="0.25">
      <c r="A60" s="86" t="s">
        <v>243</v>
      </c>
      <c r="B60" s="195"/>
      <c r="C60" s="195"/>
      <c r="D60" s="195"/>
      <c r="E60" s="195"/>
      <c r="F60" s="86">
        <f t="shared" si="12"/>
        <v>0</v>
      </c>
      <c r="G60" s="208"/>
      <c r="H60" s="209"/>
      <c r="I60" s="209"/>
      <c r="J60" s="209"/>
      <c r="K60" s="239">
        <f t="shared" si="10"/>
        <v>0</v>
      </c>
      <c r="L60" s="240">
        <f t="shared" si="10"/>
        <v>0</v>
      </c>
      <c r="M60" s="240">
        <f t="shared" si="10"/>
        <v>0</v>
      </c>
      <c r="N60" s="240">
        <f t="shared" si="10"/>
        <v>0</v>
      </c>
    </row>
    <row r="61" spans="1:14" ht="24.75" customHeight="1" thickBot="1" x14ac:dyDescent="0.3">
      <c r="A61" s="196" t="s">
        <v>244</v>
      </c>
      <c r="B61" s="199"/>
      <c r="C61" s="199"/>
      <c r="D61" s="199"/>
      <c r="E61" s="199"/>
      <c r="F61" s="196">
        <f t="shared" si="12"/>
        <v>0</v>
      </c>
      <c r="G61" s="210"/>
      <c r="H61" s="211"/>
      <c r="I61" s="211"/>
      <c r="J61" s="211"/>
      <c r="K61" s="241">
        <f t="shared" si="10"/>
        <v>0</v>
      </c>
      <c r="L61" s="242">
        <f t="shared" si="10"/>
        <v>0</v>
      </c>
      <c r="M61" s="242">
        <f t="shared" si="10"/>
        <v>0</v>
      </c>
      <c r="N61" s="242">
        <f t="shared" si="10"/>
        <v>0</v>
      </c>
    </row>
    <row r="62" spans="1:14" ht="24.75" customHeight="1" thickBot="1" x14ac:dyDescent="0.3">
      <c r="A62" s="198" t="s">
        <v>383</v>
      </c>
      <c r="B62" s="297">
        <f>SUM(B58:B61)</f>
        <v>20</v>
      </c>
      <c r="C62" s="297">
        <f t="shared" ref="C62:J62" si="13">SUM(C58:C61)</f>
        <v>156</v>
      </c>
      <c r="D62" s="297">
        <f t="shared" si="13"/>
        <v>1</v>
      </c>
      <c r="E62" s="297">
        <f t="shared" si="13"/>
        <v>0</v>
      </c>
      <c r="F62" s="297">
        <f t="shared" si="13"/>
        <v>177</v>
      </c>
      <c r="G62" s="297">
        <f t="shared" si="13"/>
        <v>2</v>
      </c>
      <c r="H62" s="297">
        <f t="shared" si="13"/>
        <v>24</v>
      </c>
      <c r="I62" s="297">
        <f t="shared" si="13"/>
        <v>0</v>
      </c>
      <c r="J62" s="297">
        <f t="shared" si="13"/>
        <v>0</v>
      </c>
      <c r="K62" s="201">
        <f t="shared" si="10"/>
        <v>0.1</v>
      </c>
      <c r="L62" s="202">
        <f t="shared" si="10"/>
        <v>0.15384615384615385</v>
      </c>
      <c r="M62" s="202">
        <f t="shared" si="10"/>
        <v>0</v>
      </c>
      <c r="N62" s="202">
        <f t="shared" si="10"/>
        <v>0</v>
      </c>
    </row>
    <row r="63" spans="1:14" ht="24.75" customHeight="1" x14ac:dyDescent="0.25">
      <c r="A63" s="302"/>
      <c r="B63" s="302"/>
      <c r="C63" s="214"/>
      <c r="D63" s="214"/>
      <c r="E63" s="214"/>
      <c r="F63" s="303"/>
      <c r="G63" s="304"/>
      <c r="H63" s="305"/>
      <c r="I63" s="305"/>
      <c r="J63" s="305"/>
    </row>
    <row r="64" spans="1:14" ht="24.75" customHeight="1" x14ac:dyDescent="0.25">
      <c r="A64" s="115" t="s">
        <v>460</v>
      </c>
      <c r="B64" s="302"/>
      <c r="C64" s="214"/>
      <c r="D64" s="214"/>
      <c r="E64" s="214"/>
      <c r="F64" s="303"/>
      <c r="G64" s="304"/>
      <c r="H64" s="305"/>
      <c r="I64" s="305"/>
      <c r="J64" s="305"/>
    </row>
    <row r="65" spans="1:10" ht="24.75" customHeight="1" x14ac:dyDescent="0.25">
      <c r="A65" s="309"/>
      <c r="B65" s="309"/>
      <c r="C65" s="309"/>
      <c r="D65" s="309"/>
      <c r="E65" s="309"/>
      <c r="F65" s="310"/>
      <c r="G65" s="311"/>
      <c r="H65" s="305"/>
      <c r="I65" s="305"/>
      <c r="J65" s="305"/>
    </row>
    <row r="66" spans="1:10" ht="24.75" customHeight="1" x14ac:dyDescent="0.2">
      <c r="A66" s="372" t="s">
        <v>446</v>
      </c>
    </row>
    <row r="67" spans="1:10" ht="24.75" customHeight="1" x14ac:dyDescent="0.2">
      <c r="A67" s="373" t="s">
        <v>447</v>
      </c>
    </row>
  </sheetData>
  <customSheetViews>
    <customSheetView guid="{44F1111D-E141-4521-B561-50BB9B217F94}" scale="60">
      <rowBreaks count="1" manualBreakCount="1">
        <brk id="29" max="16383" man="1"/>
      </rowBreaks>
      <colBreaks count="1" manualBreakCount="1">
        <brk id="14" max="69" man="1"/>
      </colBreaks>
      <pageMargins left="0.70866141732283472" right="0.70866141732283472" top="0.78740157480314965" bottom="0.78740157480314965" header="0.31496062992125984" footer="0.31496062992125984"/>
      <pageSetup paperSize="9" scale="38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38" orientation="portrait" r:id="rId2"/>
  <rowBreaks count="1" manualBreakCount="1">
    <brk id="27" max="16383" man="1"/>
  </rowBreaks>
  <colBreaks count="1" manualBreakCount="1">
    <brk id="14" max="69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5"/>
  <sheetViews>
    <sheetView zoomScale="60" zoomScaleNormal="60" workbookViewId="0">
      <selection activeCell="H8" sqref="H8"/>
    </sheetView>
  </sheetViews>
  <sheetFormatPr baseColWidth="10" defaultColWidth="11.42578125" defaultRowHeight="24.75" customHeight="1" x14ac:dyDescent="0.2"/>
  <cols>
    <col min="1" max="1" width="30.28515625" style="101" customWidth="1"/>
    <col min="2" max="10" width="10.42578125" style="101" customWidth="1"/>
    <col min="11" max="11" width="6.7109375" style="101" customWidth="1"/>
    <col min="12" max="12" width="7.140625" style="101" customWidth="1"/>
    <col min="13" max="16384" width="11.42578125" style="101"/>
  </cols>
  <sheetData>
    <row r="1" spans="1:26" s="102" customFormat="1" ht="24.75" customHeight="1" x14ac:dyDescent="0.25">
      <c r="A1" s="16" t="s">
        <v>361</v>
      </c>
    </row>
    <row r="2" spans="1:26" ht="24.75" customHeight="1" x14ac:dyDescent="0.2">
      <c r="B2" s="103"/>
    </row>
    <row r="3" spans="1:26" ht="24.7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M3" s="18" t="s">
        <v>11</v>
      </c>
      <c r="N3" s="18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24.75" customHeight="1" x14ac:dyDescent="0.2">
      <c r="A4" s="5"/>
      <c r="B4" s="103"/>
    </row>
    <row r="5" spans="1:26" ht="24.75" customHeight="1" x14ac:dyDescent="0.2">
      <c r="A5" s="77" t="s">
        <v>10</v>
      </c>
      <c r="B5" s="103"/>
    </row>
    <row r="6" spans="1:26" ht="24.75" customHeight="1" x14ac:dyDescent="0.2">
      <c r="A6" s="5"/>
      <c r="B6" s="103"/>
    </row>
    <row r="7" spans="1:26" ht="24.75" customHeight="1" x14ac:dyDescent="0.2">
      <c r="A7" s="77" t="s">
        <v>4</v>
      </c>
      <c r="B7" s="77"/>
      <c r="C7" s="77"/>
      <c r="D7" s="77"/>
      <c r="E7" s="77"/>
      <c r="F7" s="77"/>
    </row>
    <row r="8" spans="1:26" ht="24.75" customHeight="1" x14ac:dyDescent="0.2">
      <c r="B8" s="103"/>
    </row>
    <row r="10" spans="1:26" ht="24.75" customHeight="1" x14ac:dyDescent="0.25">
      <c r="A10" s="46" t="s">
        <v>31</v>
      </c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/>
    </row>
    <row r="11" spans="1:26" ht="24.75" customHeight="1" x14ac:dyDescent="0.25">
      <c r="K11"/>
      <c r="L11"/>
      <c r="M11"/>
      <c r="N11"/>
      <c r="O11"/>
    </row>
    <row r="12" spans="1:26" ht="24.75" customHeight="1" x14ac:dyDescent="0.25">
      <c r="A12" s="194" t="s">
        <v>1</v>
      </c>
      <c r="B12" s="360" t="s">
        <v>347</v>
      </c>
      <c r="C12" s="360" t="s">
        <v>348</v>
      </c>
      <c r="D12" s="360" t="s">
        <v>349</v>
      </c>
      <c r="E12" s="360" t="s">
        <v>442</v>
      </c>
      <c r="F12" s="360" t="s">
        <v>383</v>
      </c>
      <c r="G12" s="360" t="s">
        <v>375</v>
      </c>
      <c r="H12" s="360" t="s">
        <v>376</v>
      </c>
      <c r="I12" s="360" t="s">
        <v>377</v>
      </c>
      <c r="J12" s="360" t="s">
        <v>443</v>
      </c>
      <c r="K12"/>
      <c r="L12"/>
      <c r="M12"/>
      <c r="N12"/>
      <c r="O12"/>
    </row>
    <row r="13" spans="1:26" ht="24.75" customHeight="1" x14ac:dyDescent="0.25">
      <c r="A13" s="86" t="s">
        <v>237</v>
      </c>
      <c r="B13" s="208">
        <v>3</v>
      </c>
      <c r="C13" s="209">
        <v>23</v>
      </c>
      <c r="D13" s="209">
        <v>1</v>
      </c>
      <c r="E13" s="209">
        <v>0</v>
      </c>
      <c r="F13" s="23">
        <f>SUM(B13:E13)</f>
        <v>27</v>
      </c>
      <c r="G13" s="233">
        <f>IF(F13=0,0,B13/F13)</f>
        <v>0.1111111111111111</v>
      </c>
      <c r="H13" s="233">
        <f>IF(F13=0,0,C13/F13)</f>
        <v>0.85185185185185186</v>
      </c>
      <c r="I13" s="233">
        <f>IF(F13=0,0,D13/F13)</f>
        <v>3.7037037037037035E-2</v>
      </c>
      <c r="J13" s="233">
        <f>IF(F13=0,0,E13/F13)</f>
        <v>0</v>
      </c>
      <c r="K13"/>
      <c r="L13"/>
      <c r="M13"/>
      <c r="N13"/>
      <c r="O13"/>
    </row>
    <row r="14" spans="1:26" ht="24.75" customHeight="1" x14ac:dyDescent="0.25">
      <c r="A14" s="86" t="s">
        <v>238</v>
      </c>
      <c r="B14" s="208">
        <v>2</v>
      </c>
      <c r="C14" s="209">
        <v>11</v>
      </c>
      <c r="D14" s="209">
        <v>0</v>
      </c>
      <c r="E14" s="209">
        <v>0</v>
      </c>
      <c r="F14" s="23">
        <f t="shared" ref="F14:F22" si="0">SUM(B14:E14)</f>
        <v>13</v>
      </c>
      <c r="G14" s="233">
        <f t="shared" ref="G14:G22" si="1">IF(F14=0,0,B14/F14)</f>
        <v>0.15384615384615385</v>
      </c>
      <c r="H14" s="236">
        <f t="shared" ref="H14:H22" si="2">IF(F14=0,0,C14/F14)</f>
        <v>0.84615384615384615</v>
      </c>
      <c r="I14" s="236">
        <f t="shared" ref="I14:I22" si="3">IF(F14=0,0,D14/F14)</f>
        <v>0</v>
      </c>
      <c r="J14" s="236">
        <f t="shared" ref="J14:J22" si="4">IF(F14=0,0,E14/F14)</f>
        <v>0</v>
      </c>
      <c r="K14"/>
      <c r="L14"/>
      <c r="M14"/>
      <c r="N14"/>
      <c r="O14"/>
    </row>
    <row r="15" spans="1:26" ht="24.75" customHeight="1" x14ac:dyDescent="0.25">
      <c r="A15" s="86" t="s">
        <v>239</v>
      </c>
      <c r="B15" s="208">
        <v>2</v>
      </c>
      <c r="C15" s="209">
        <v>31</v>
      </c>
      <c r="D15" s="209">
        <v>0</v>
      </c>
      <c r="E15" s="209">
        <v>0</v>
      </c>
      <c r="F15" s="23">
        <f t="shared" si="0"/>
        <v>33</v>
      </c>
      <c r="G15" s="233">
        <f t="shared" si="1"/>
        <v>6.0606060606060608E-2</v>
      </c>
      <c r="H15" s="236">
        <f t="shared" si="2"/>
        <v>0.93939393939393945</v>
      </c>
      <c r="I15" s="236">
        <f t="shared" si="3"/>
        <v>0</v>
      </c>
      <c r="J15" s="236">
        <f t="shared" si="4"/>
        <v>0</v>
      </c>
      <c r="K15"/>
      <c r="L15"/>
      <c r="M15"/>
      <c r="N15"/>
      <c r="O15"/>
    </row>
    <row r="16" spans="1:26" ht="24.75" customHeight="1" x14ac:dyDescent="0.25">
      <c r="A16" s="86" t="s">
        <v>240</v>
      </c>
      <c r="B16" s="208">
        <v>7</v>
      </c>
      <c r="C16" s="209">
        <v>40</v>
      </c>
      <c r="D16" s="209">
        <v>0</v>
      </c>
      <c r="E16" s="209">
        <v>0</v>
      </c>
      <c r="F16" s="23">
        <f t="shared" si="0"/>
        <v>47</v>
      </c>
      <c r="G16" s="233">
        <f t="shared" si="1"/>
        <v>0.14893617021276595</v>
      </c>
      <c r="H16" s="236">
        <f t="shared" si="2"/>
        <v>0.85106382978723405</v>
      </c>
      <c r="I16" s="236">
        <f t="shared" si="3"/>
        <v>0</v>
      </c>
      <c r="J16" s="236">
        <f t="shared" si="4"/>
        <v>0</v>
      </c>
      <c r="K16"/>
      <c r="L16"/>
      <c r="M16"/>
      <c r="N16"/>
      <c r="O16"/>
    </row>
    <row r="17" spans="1:15" ht="24.75" customHeight="1" thickBot="1" x14ac:dyDescent="0.3">
      <c r="A17" s="86" t="s">
        <v>241</v>
      </c>
      <c r="B17" s="208">
        <v>3</v>
      </c>
      <c r="C17" s="209">
        <v>28</v>
      </c>
      <c r="D17" s="209">
        <v>0</v>
      </c>
      <c r="E17" s="209">
        <v>0</v>
      </c>
      <c r="F17" s="23">
        <f t="shared" si="0"/>
        <v>31</v>
      </c>
      <c r="G17" s="233">
        <f t="shared" si="1"/>
        <v>9.6774193548387094E-2</v>
      </c>
      <c r="H17" s="236">
        <f t="shared" si="2"/>
        <v>0.90322580645161288</v>
      </c>
      <c r="I17" s="236">
        <f t="shared" si="3"/>
        <v>0</v>
      </c>
      <c r="J17" s="236">
        <f t="shared" si="4"/>
        <v>0</v>
      </c>
      <c r="K17"/>
      <c r="L17"/>
      <c r="M17"/>
      <c r="N17"/>
      <c r="O17"/>
    </row>
    <row r="18" spans="1:15" ht="24.75" customHeight="1" thickBot="1" x14ac:dyDescent="0.3">
      <c r="A18" s="280" t="s">
        <v>236</v>
      </c>
      <c r="B18" s="446">
        <f>SUM(B13:B17)</f>
        <v>17</v>
      </c>
      <c r="C18" s="446">
        <f>SUM(C13:C17)</f>
        <v>133</v>
      </c>
      <c r="D18" s="446">
        <f>SUM(D13:D17)</f>
        <v>1</v>
      </c>
      <c r="E18" s="446">
        <f>SUM(E13:E17)</f>
        <v>0</v>
      </c>
      <c r="F18" s="246">
        <f t="shared" si="0"/>
        <v>151</v>
      </c>
      <c r="G18" s="278">
        <f t="shared" si="1"/>
        <v>0.11258278145695365</v>
      </c>
      <c r="H18" s="279">
        <f t="shared" si="2"/>
        <v>0.88079470198675491</v>
      </c>
      <c r="I18" s="279">
        <f t="shared" si="3"/>
        <v>6.6225165562913907E-3</v>
      </c>
      <c r="J18" s="279">
        <f t="shared" si="4"/>
        <v>0</v>
      </c>
      <c r="K18"/>
      <c r="L18"/>
      <c r="M18"/>
      <c r="N18"/>
      <c r="O18"/>
    </row>
    <row r="19" spans="1:15" ht="24.75" customHeight="1" x14ac:dyDescent="0.25">
      <c r="A19" s="86" t="s">
        <v>242</v>
      </c>
      <c r="B19" s="208">
        <v>9</v>
      </c>
      <c r="C19" s="209">
        <v>13</v>
      </c>
      <c r="D19" s="447">
        <v>0</v>
      </c>
      <c r="E19" s="447">
        <v>0</v>
      </c>
      <c r="F19" s="23">
        <f t="shared" si="0"/>
        <v>22</v>
      </c>
      <c r="G19" s="233">
        <f t="shared" si="1"/>
        <v>0.40909090909090912</v>
      </c>
      <c r="H19" s="236">
        <f t="shared" si="2"/>
        <v>0.59090909090909094</v>
      </c>
      <c r="I19" s="236">
        <f t="shared" si="3"/>
        <v>0</v>
      </c>
      <c r="J19" s="236">
        <f t="shared" si="4"/>
        <v>0</v>
      </c>
      <c r="K19"/>
      <c r="L19"/>
      <c r="M19"/>
      <c r="N19"/>
      <c r="O19"/>
    </row>
    <row r="20" spans="1:15" ht="24.75" customHeight="1" x14ac:dyDescent="0.25">
      <c r="A20" s="86" t="s">
        <v>243</v>
      </c>
      <c r="B20" s="208">
        <v>13</v>
      </c>
      <c r="C20" s="209">
        <v>10</v>
      </c>
      <c r="D20" s="447">
        <v>0</v>
      </c>
      <c r="E20" s="447">
        <v>0</v>
      </c>
      <c r="F20" s="23">
        <f t="shared" si="0"/>
        <v>23</v>
      </c>
      <c r="G20" s="233">
        <f t="shared" si="1"/>
        <v>0.56521739130434778</v>
      </c>
      <c r="H20" s="236">
        <f t="shared" si="2"/>
        <v>0.43478260869565216</v>
      </c>
      <c r="I20" s="236">
        <f t="shared" si="3"/>
        <v>0</v>
      </c>
      <c r="J20" s="236">
        <f t="shared" si="4"/>
        <v>0</v>
      </c>
      <c r="K20"/>
      <c r="L20"/>
      <c r="M20"/>
      <c r="N20"/>
      <c r="O20"/>
    </row>
    <row r="21" spans="1:15" ht="24.75" customHeight="1" thickBot="1" x14ac:dyDescent="0.3">
      <c r="A21" s="196" t="s">
        <v>244</v>
      </c>
      <c r="B21" s="210">
        <v>9</v>
      </c>
      <c r="C21" s="211">
        <v>22</v>
      </c>
      <c r="D21" s="447">
        <v>0</v>
      </c>
      <c r="E21" s="447">
        <v>0</v>
      </c>
      <c r="F21" s="197">
        <f t="shared" si="0"/>
        <v>31</v>
      </c>
      <c r="G21" s="237">
        <f t="shared" si="1"/>
        <v>0.29032258064516131</v>
      </c>
      <c r="H21" s="238">
        <f t="shared" si="2"/>
        <v>0.70967741935483875</v>
      </c>
      <c r="I21" s="238">
        <f t="shared" si="3"/>
        <v>0</v>
      </c>
      <c r="J21" s="238">
        <f t="shared" si="4"/>
        <v>0</v>
      </c>
      <c r="K21"/>
      <c r="L21"/>
      <c r="M21"/>
      <c r="N21"/>
      <c r="O21"/>
    </row>
    <row r="22" spans="1:15" ht="24.75" customHeight="1" thickBot="1" x14ac:dyDescent="0.3">
      <c r="A22" s="280" t="s">
        <v>383</v>
      </c>
      <c r="B22" s="248">
        <f>SUM(B18:B21)</f>
        <v>48</v>
      </c>
      <c r="C22" s="248">
        <f>SUM(C18:C21)</f>
        <v>178</v>
      </c>
      <c r="D22" s="248">
        <f>SUM(D18:D21)</f>
        <v>1</v>
      </c>
      <c r="E22" s="248">
        <f>SUM(E18:E21)</f>
        <v>0</v>
      </c>
      <c r="F22" s="249">
        <f t="shared" si="0"/>
        <v>227</v>
      </c>
      <c r="G22" s="281">
        <f t="shared" si="1"/>
        <v>0.21145374449339208</v>
      </c>
      <c r="H22" s="279">
        <f t="shared" si="2"/>
        <v>0.78414096916299558</v>
      </c>
      <c r="I22" s="279">
        <f t="shared" si="3"/>
        <v>4.4052863436123352E-3</v>
      </c>
      <c r="J22" s="279">
        <f t="shared" si="4"/>
        <v>0</v>
      </c>
      <c r="K22"/>
      <c r="L22"/>
      <c r="M22"/>
      <c r="N22"/>
      <c r="O22"/>
    </row>
    <row r="23" spans="1:15" ht="24.75" customHeight="1" x14ac:dyDescent="0.25">
      <c r="A23" s="302"/>
      <c r="B23" s="302"/>
      <c r="C23" s="214"/>
      <c r="D23" s="214"/>
      <c r="E23" s="214"/>
      <c r="F23" s="303"/>
      <c r="G23" s="304"/>
      <c r="H23" s="305"/>
      <c r="I23" s="305"/>
      <c r="J23" s="305"/>
      <c r="K23"/>
      <c r="L23"/>
      <c r="M23"/>
      <c r="N23"/>
      <c r="O23"/>
    </row>
    <row r="24" spans="1:15" ht="24.75" customHeight="1" x14ac:dyDescent="0.25">
      <c r="A24" s="302"/>
      <c r="B24" s="302"/>
      <c r="C24" s="214"/>
      <c r="D24" s="214"/>
      <c r="E24" s="214"/>
      <c r="F24" s="303"/>
      <c r="G24" s="304"/>
      <c r="H24" s="305"/>
      <c r="I24" s="305"/>
      <c r="J24" s="305"/>
    </row>
    <row r="25" spans="1:15" ht="24.75" customHeight="1" x14ac:dyDescent="0.25">
      <c r="A25" s="309"/>
      <c r="B25" s="309"/>
      <c r="C25" s="309"/>
      <c r="D25" s="309"/>
      <c r="E25" s="309"/>
      <c r="F25" s="310"/>
      <c r="G25" s="311"/>
      <c r="H25" s="305"/>
      <c r="I25" s="305"/>
      <c r="J25" s="305"/>
    </row>
  </sheetData>
  <customSheetViews>
    <customSheetView guid="{44F1111D-E141-4521-B561-50BB9B217F94}" scale="80">
      <colBreaks count="1" manualBreakCount="1">
        <brk id="11" max="24" man="1"/>
      </colBreaks>
      <pageMargins left="0.70866141732283472" right="0.70866141732283472" top="0.78740157480314965" bottom="0.78740157480314965" header="0.31496062992125984" footer="0.31496062992125984"/>
      <pageSetup paperSize="9" scale="56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6" orientation="portrait" r:id="rId2"/>
  <colBreaks count="1" manualBreakCount="1">
    <brk id="11" max="24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70"/>
  <sheetViews>
    <sheetView topLeftCell="A16" zoomScale="60" zoomScaleNormal="60" zoomScaleSheetLayoutView="30" workbookViewId="0">
      <selection activeCell="N12" sqref="N12"/>
    </sheetView>
  </sheetViews>
  <sheetFormatPr baseColWidth="10" defaultColWidth="11.42578125" defaultRowHeight="12.75" x14ac:dyDescent="0.2"/>
  <cols>
    <col min="1" max="1" width="25.140625" style="101" customWidth="1"/>
    <col min="2" max="6" width="10.5703125" style="101" customWidth="1"/>
    <col min="7" max="10" width="11.28515625" style="101" customWidth="1"/>
    <col min="11" max="14" width="10.5703125" style="101" customWidth="1"/>
    <col min="15" max="16384" width="11.42578125" style="101"/>
  </cols>
  <sheetData>
    <row r="1" spans="1:29" s="102" customFormat="1" ht="15.75" x14ac:dyDescent="0.25">
      <c r="A1" s="16" t="s">
        <v>360</v>
      </c>
    </row>
    <row r="2" spans="1:29" ht="18" customHeight="1" x14ac:dyDescent="0.2">
      <c r="B2" s="103"/>
    </row>
    <row r="3" spans="1:29" ht="15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18" t="s">
        <v>11</v>
      </c>
      <c r="Q3" s="18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4" spans="1:29" x14ac:dyDescent="0.2">
      <c r="A4" s="5"/>
      <c r="B4" s="103"/>
    </row>
    <row r="5" spans="1:29" x14ac:dyDescent="0.2">
      <c r="A5" s="77" t="s">
        <v>10</v>
      </c>
      <c r="B5" s="103"/>
    </row>
    <row r="6" spans="1:29" x14ac:dyDescent="0.2">
      <c r="A6" s="5"/>
      <c r="B6" s="103"/>
    </row>
    <row r="7" spans="1:29" x14ac:dyDescent="0.2">
      <c r="A7" s="77" t="s">
        <v>4</v>
      </c>
      <c r="B7" s="77"/>
      <c r="C7" s="77"/>
      <c r="D7" s="77"/>
      <c r="E7" s="77"/>
      <c r="F7" s="77"/>
    </row>
    <row r="8" spans="1:29" x14ac:dyDescent="0.2">
      <c r="B8" s="103"/>
    </row>
    <row r="10" spans="1:29" ht="24.75" customHeight="1" x14ac:dyDescent="0.25">
      <c r="A10" s="46" t="s">
        <v>108</v>
      </c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/>
    </row>
    <row r="11" spans="1:29" ht="24.75" customHeight="1" x14ac:dyDescent="0.25">
      <c r="A11" s="78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9" ht="26.25" customHeight="1" x14ac:dyDescent="0.25">
      <c r="A12" s="194" t="s">
        <v>1</v>
      </c>
      <c r="B12" s="360" t="s">
        <v>347</v>
      </c>
      <c r="C12" s="360" t="s">
        <v>348</v>
      </c>
      <c r="D12" s="360" t="s">
        <v>349</v>
      </c>
      <c r="E12" s="360" t="s">
        <v>442</v>
      </c>
      <c r="F12" s="360" t="s">
        <v>383</v>
      </c>
      <c r="G12" s="360" t="s">
        <v>375</v>
      </c>
      <c r="H12" s="360" t="s">
        <v>376</v>
      </c>
      <c r="I12" s="360" t="s">
        <v>377</v>
      </c>
      <c r="J12" s="360" t="s">
        <v>443</v>
      </c>
      <c r="K12"/>
      <c r="L12"/>
      <c r="M12"/>
      <c r="N12"/>
      <c r="O12"/>
    </row>
    <row r="13" spans="1:29" ht="24.75" customHeight="1" x14ac:dyDescent="0.25">
      <c r="A13" s="86" t="s">
        <v>237</v>
      </c>
      <c r="B13" s="195">
        <v>3</v>
      </c>
      <c r="C13" s="175">
        <v>23</v>
      </c>
      <c r="D13" s="175">
        <v>1</v>
      </c>
      <c r="E13" s="175">
        <v>0</v>
      </c>
      <c r="F13" s="23">
        <f>SUM(B13:E13)</f>
        <v>27</v>
      </c>
      <c r="G13" s="233">
        <f>IF(F13=0,0,B13/F13)</f>
        <v>0.1111111111111111</v>
      </c>
      <c r="H13" s="233">
        <f>IF(F13=0,0,C13/F13)</f>
        <v>0.85185185185185186</v>
      </c>
      <c r="I13" s="233">
        <f>IF(F13=0,0,D13/F13)</f>
        <v>3.7037037037037035E-2</v>
      </c>
      <c r="J13" s="233">
        <f>IF(F13=0,0,E13/F13)</f>
        <v>0</v>
      </c>
      <c r="K13"/>
      <c r="L13"/>
      <c r="M13"/>
      <c r="N13"/>
      <c r="O13"/>
    </row>
    <row r="14" spans="1:29" ht="24.75" customHeight="1" x14ac:dyDescent="0.25">
      <c r="A14" s="86" t="s">
        <v>238</v>
      </c>
      <c r="B14" s="195">
        <v>2</v>
      </c>
      <c r="C14" s="175">
        <v>11</v>
      </c>
      <c r="D14" s="175">
        <v>0</v>
      </c>
      <c r="E14" s="175">
        <v>0</v>
      </c>
      <c r="F14" s="23">
        <f t="shared" ref="F14:F22" si="0">SUM(B14:E14)</f>
        <v>13</v>
      </c>
      <c r="G14" s="233">
        <f t="shared" ref="G14:G22" si="1">IF(F14=0,0,B14/F14)</f>
        <v>0.15384615384615385</v>
      </c>
      <c r="H14" s="236">
        <f t="shared" ref="H14:H22" si="2">IF(F14=0,0,C14/F14)</f>
        <v>0.84615384615384615</v>
      </c>
      <c r="I14" s="236">
        <f t="shared" ref="I14:I22" si="3">IF(F14=0,0,D14/F14)</f>
        <v>0</v>
      </c>
      <c r="J14" s="236">
        <f t="shared" ref="J14:J22" si="4">IF(F14=0,0,E14/F14)</f>
        <v>0</v>
      </c>
      <c r="K14"/>
      <c r="L14"/>
      <c r="M14"/>
      <c r="N14"/>
      <c r="O14"/>
    </row>
    <row r="15" spans="1:29" ht="24.75" customHeight="1" x14ac:dyDescent="0.25">
      <c r="A15" s="86" t="s">
        <v>239</v>
      </c>
      <c r="B15" s="195">
        <v>2</v>
      </c>
      <c r="C15" s="175">
        <v>31</v>
      </c>
      <c r="D15" s="175">
        <v>0</v>
      </c>
      <c r="E15" s="175">
        <v>0</v>
      </c>
      <c r="F15" s="23">
        <f t="shared" si="0"/>
        <v>33</v>
      </c>
      <c r="G15" s="233">
        <f t="shared" si="1"/>
        <v>6.0606060606060608E-2</v>
      </c>
      <c r="H15" s="236">
        <f t="shared" si="2"/>
        <v>0.93939393939393945</v>
      </c>
      <c r="I15" s="236">
        <f t="shared" si="3"/>
        <v>0</v>
      </c>
      <c r="J15" s="236">
        <f t="shared" si="4"/>
        <v>0</v>
      </c>
      <c r="K15"/>
      <c r="L15"/>
      <c r="M15"/>
      <c r="N15"/>
      <c r="O15"/>
    </row>
    <row r="16" spans="1:29" ht="24.75" customHeight="1" x14ac:dyDescent="0.25">
      <c r="A16" s="86" t="s">
        <v>240</v>
      </c>
      <c r="B16" s="195">
        <v>7</v>
      </c>
      <c r="C16" s="175">
        <v>40</v>
      </c>
      <c r="D16" s="175">
        <v>0</v>
      </c>
      <c r="E16" s="175">
        <v>0</v>
      </c>
      <c r="F16" s="23">
        <f t="shared" si="0"/>
        <v>47</v>
      </c>
      <c r="G16" s="233">
        <f t="shared" si="1"/>
        <v>0.14893617021276595</v>
      </c>
      <c r="H16" s="236">
        <f t="shared" si="2"/>
        <v>0.85106382978723405</v>
      </c>
      <c r="I16" s="236">
        <f t="shared" si="3"/>
        <v>0</v>
      </c>
      <c r="J16" s="236">
        <f t="shared" si="4"/>
        <v>0</v>
      </c>
      <c r="K16"/>
      <c r="L16"/>
      <c r="M16"/>
      <c r="N16"/>
      <c r="O16"/>
    </row>
    <row r="17" spans="1:15" ht="24.75" customHeight="1" thickBot="1" x14ac:dyDescent="0.3">
      <c r="A17" s="86" t="s">
        <v>241</v>
      </c>
      <c r="B17" s="195">
        <v>3</v>
      </c>
      <c r="C17" s="175">
        <v>28</v>
      </c>
      <c r="D17" s="175">
        <v>0</v>
      </c>
      <c r="E17" s="175">
        <v>0</v>
      </c>
      <c r="F17" s="23">
        <f t="shared" si="0"/>
        <v>31</v>
      </c>
      <c r="G17" s="233">
        <f t="shared" si="1"/>
        <v>9.6774193548387094E-2</v>
      </c>
      <c r="H17" s="236">
        <f t="shared" si="2"/>
        <v>0.90322580645161288</v>
      </c>
      <c r="I17" s="236">
        <f t="shared" si="3"/>
        <v>0</v>
      </c>
      <c r="J17" s="236">
        <f t="shared" si="4"/>
        <v>0</v>
      </c>
      <c r="K17"/>
      <c r="L17"/>
      <c r="M17"/>
      <c r="N17"/>
      <c r="O17"/>
    </row>
    <row r="18" spans="1:15" ht="24.75" customHeight="1" thickBot="1" x14ac:dyDescent="0.3">
      <c r="A18" s="280" t="s">
        <v>236</v>
      </c>
      <c r="B18" s="245">
        <f>SUM(B13:B17)</f>
        <v>17</v>
      </c>
      <c r="C18" s="245">
        <f>SUM(C13:C17)</f>
        <v>133</v>
      </c>
      <c r="D18" s="245">
        <f>SUM(D13:D17)</f>
        <v>1</v>
      </c>
      <c r="E18" s="245">
        <f>SUM(E13:E17)</f>
        <v>0</v>
      </c>
      <c r="F18" s="246">
        <f t="shared" si="0"/>
        <v>151</v>
      </c>
      <c r="G18" s="278">
        <f t="shared" si="1"/>
        <v>0.11258278145695365</v>
      </c>
      <c r="H18" s="279">
        <f t="shared" si="2"/>
        <v>0.88079470198675491</v>
      </c>
      <c r="I18" s="279">
        <f t="shared" si="3"/>
        <v>6.6225165562913907E-3</v>
      </c>
      <c r="J18" s="279">
        <f t="shared" si="4"/>
        <v>0</v>
      </c>
      <c r="K18"/>
      <c r="L18"/>
      <c r="M18"/>
      <c r="N18"/>
      <c r="O18"/>
    </row>
    <row r="19" spans="1:15" ht="24.75" customHeight="1" x14ac:dyDescent="0.25">
      <c r="A19" s="86" t="s">
        <v>242</v>
      </c>
      <c r="B19" s="195">
        <v>9</v>
      </c>
      <c r="C19" s="175">
        <v>13</v>
      </c>
      <c r="D19" s="176">
        <v>0</v>
      </c>
      <c r="E19" s="176">
        <v>0</v>
      </c>
      <c r="F19" s="23">
        <f t="shared" si="0"/>
        <v>22</v>
      </c>
      <c r="G19" s="233">
        <f t="shared" si="1"/>
        <v>0.40909090909090912</v>
      </c>
      <c r="H19" s="236">
        <f t="shared" si="2"/>
        <v>0.59090909090909094</v>
      </c>
      <c r="I19" s="236">
        <f t="shared" si="3"/>
        <v>0</v>
      </c>
      <c r="J19" s="236">
        <f t="shared" si="4"/>
        <v>0</v>
      </c>
      <c r="K19"/>
      <c r="L19"/>
      <c r="M19"/>
      <c r="N19"/>
      <c r="O19"/>
    </row>
    <row r="20" spans="1:15" ht="24.75" customHeight="1" x14ac:dyDescent="0.25">
      <c r="A20" s="86" t="s">
        <v>243</v>
      </c>
      <c r="B20" s="195">
        <v>13</v>
      </c>
      <c r="C20" s="175">
        <v>10</v>
      </c>
      <c r="D20" s="176">
        <v>0</v>
      </c>
      <c r="E20" s="176">
        <v>0</v>
      </c>
      <c r="F20" s="23">
        <f t="shared" si="0"/>
        <v>23</v>
      </c>
      <c r="G20" s="233">
        <f t="shared" si="1"/>
        <v>0.56521739130434778</v>
      </c>
      <c r="H20" s="236">
        <f t="shared" si="2"/>
        <v>0.43478260869565216</v>
      </c>
      <c r="I20" s="236">
        <f t="shared" si="3"/>
        <v>0</v>
      </c>
      <c r="J20" s="236">
        <f t="shared" si="4"/>
        <v>0</v>
      </c>
      <c r="K20"/>
      <c r="L20"/>
      <c r="M20"/>
      <c r="N20"/>
      <c r="O20"/>
    </row>
    <row r="21" spans="1:15" ht="24.75" customHeight="1" thickBot="1" x14ac:dyDescent="0.3">
      <c r="A21" s="196" t="s">
        <v>244</v>
      </c>
      <c r="B21" s="199">
        <v>9</v>
      </c>
      <c r="C21" s="177">
        <v>22</v>
      </c>
      <c r="D21" s="176">
        <v>0</v>
      </c>
      <c r="E21" s="176">
        <v>0</v>
      </c>
      <c r="F21" s="197">
        <f t="shared" si="0"/>
        <v>31</v>
      </c>
      <c r="G21" s="237">
        <f t="shared" si="1"/>
        <v>0.29032258064516131</v>
      </c>
      <c r="H21" s="238">
        <f t="shared" si="2"/>
        <v>0.70967741935483875</v>
      </c>
      <c r="I21" s="238">
        <f t="shared" si="3"/>
        <v>0</v>
      </c>
      <c r="J21" s="238">
        <f t="shared" si="4"/>
        <v>0</v>
      </c>
      <c r="K21"/>
      <c r="L21"/>
      <c r="M21"/>
      <c r="N21"/>
      <c r="O21"/>
    </row>
    <row r="22" spans="1:15" ht="24.75" customHeight="1" thickBot="1" x14ac:dyDescent="0.3">
      <c r="A22" s="280" t="s">
        <v>383</v>
      </c>
      <c r="B22" s="248">
        <f>SUM(B18:B21)</f>
        <v>48</v>
      </c>
      <c r="C22" s="248">
        <f>SUM(C18:C21)</f>
        <v>178</v>
      </c>
      <c r="D22" s="248">
        <f>SUM(D18:D21)</f>
        <v>1</v>
      </c>
      <c r="E22" s="248">
        <f>SUM(E18:E21)</f>
        <v>0</v>
      </c>
      <c r="F22" s="249">
        <f t="shared" si="0"/>
        <v>227</v>
      </c>
      <c r="G22" s="281">
        <f t="shared" si="1"/>
        <v>0.21145374449339208</v>
      </c>
      <c r="H22" s="279">
        <f t="shared" si="2"/>
        <v>0.78414096916299558</v>
      </c>
      <c r="I22" s="279">
        <f t="shared" si="3"/>
        <v>4.4052863436123352E-3</v>
      </c>
      <c r="J22" s="279">
        <f t="shared" si="4"/>
        <v>0</v>
      </c>
      <c r="K22"/>
      <c r="L22"/>
      <c r="M22"/>
      <c r="N22"/>
      <c r="O22"/>
    </row>
    <row r="23" spans="1:15" ht="24.75" customHeight="1" x14ac:dyDescent="0.25">
      <c r="A23" s="302"/>
      <c r="B23" s="302"/>
      <c r="C23" s="214"/>
      <c r="D23" s="214"/>
      <c r="E23" s="214"/>
      <c r="F23" s="303"/>
      <c r="G23" s="304"/>
      <c r="H23" s="305"/>
      <c r="I23" s="305"/>
      <c r="J23" s="305"/>
      <c r="K23"/>
      <c r="L23"/>
      <c r="M23"/>
      <c r="N23"/>
      <c r="O23"/>
    </row>
    <row r="24" spans="1:15" ht="24.75" customHeight="1" x14ac:dyDescent="0.25">
      <c r="A24" s="302"/>
      <c r="B24" s="302"/>
      <c r="C24" s="214"/>
      <c r="D24" s="214"/>
      <c r="E24" s="214"/>
      <c r="F24" s="303"/>
      <c r="G24" s="304"/>
      <c r="H24" s="305"/>
      <c r="I24" s="305"/>
      <c r="J24" s="305"/>
      <c r="K24"/>
      <c r="L24"/>
      <c r="M24"/>
      <c r="N24"/>
      <c r="O24"/>
    </row>
    <row r="25" spans="1:15" ht="24.75" customHeight="1" x14ac:dyDescent="0.25">
      <c r="A25" s="302"/>
      <c r="B25" s="302"/>
      <c r="C25" s="214"/>
      <c r="D25" s="214"/>
      <c r="E25" s="214"/>
      <c r="F25" s="303"/>
      <c r="G25" s="304"/>
      <c r="H25" s="305"/>
      <c r="I25" s="305"/>
      <c r="J25" s="305"/>
      <c r="K25"/>
      <c r="L25"/>
      <c r="M25"/>
      <c r="N25"/>
      <c r="O25"/>
    </row>
    <row r="26" spans="1:15" ht="24.75" customHeight="1" x14ac:dyDescent="0.25">
      <c r="A26" s="309"/>
      <c r="B26" s="309"/>
      <c r="C26" s="309"/>
      <c r="D26" s="309"/>
      <c r="E26" s="309"/>
      <c r="F26" s="310"/>
      <c r="G26" s="311"/>
      <c r="H26" s="316"/>
      <c r="I26" s="316"/>
      <c r="J26" s="316"/>
      <c r="K26"/>
      <c r="L26"/>
      <c r="M26"/>
      <c r="N26"/>
      <c r="O26"/>
    </row>
    <row r="27" spans="1:15" ht="24.75" customHeight="1" x14ac:dyDescent="0.25">
      <c r="A27" s="80"/>
      <c r="B27" s="42"/>
      <c r="C27" s="42"/>
      <c r="D27" s="42"/>
      <c r="E27" s="43"/>
      <c r="F27" s="43"/>
      <c r="G27"/>
      <c r="H27"/>
    </row>
    <row r="28" spans="1:15" ht="24.75" customHeight="1" x14ac:dyDescent="0.25">
      <c r="A28" s="80"/>
      <c r="B28" s="42"/>
      <c r="C28" s="42"/>
      <c r="D28" s="42"/>
      <c r="E28" s="43"/>
      <c r="F28" s="43"/>
      <c r="G28"/>
      <c r="H28"/>
    </row>
    <row r="29" spans="1:15" ht="24.75" customHeight="1" x14ac:dyDescent="0.2"/>
    <row r="30" spans="1:15" ht="24.75" customHeight="1" x14ac:dyDescent="0.25">
      <c r="A30" s="314" t="s">
        <v>109</v>
      </c>
      <c r="B30" s="306"/>
      <c r="C30" s="306"/>
      <c r="D30" s="306"/>
      <c r="E30" s="306"/>
      <c r="F30" s="306"/>
      <c r="G30" s="306"/>
      <c r="H30" s="306"/>
      <c r="I30" s="300"/>
      <c r="J30" s="300"/>
    </row>
    <row r="31" spans="1:15" ht="24.75" customHeight="1" x14ac:dyDescent="0.25">
      <c r="A31" s="315"/>
      <c r="B31" s="306"/>
      <c r="C31" s="306"/>
      <c r="D31" s="306"/>
      <c r="E31" s="306"/>
      <c r="F31" s="306"/>
      <c r="G31" s="306"/>
      <c r="H31" s="306"/>
      <c r="I31" s="300"/>
      <c r="J31" s="300"/>
    </row>
    <row r="32" spans="1:15" ht="33.75" customHeight="1" x14ac:dyDescent="0.2">
      <c r="A32" s="308" t="s">
        <v>1</v>
      </c>
      <c r="B32" s="356" t="s">
        <v>347</v>
      </c>
      <c r="C32" s="356" t="s">
        <v>348</v>
      </c>
      <c r="D32" s="356" t="s">
        <v>349</v>
      </c>
      <c r="E32" s="356" t="s">
        <v>442</v>
      </c>
      <c r="F32" s="356" t="s">
        <v>383</v>
      </c>
      <c r="G32" s="356" t="s">
        <v>369</v>
      </c>
      <c r="H32" s="356" t="s">
        <v>371</v>
      </c>
      <c r="I32" s="356" t="s">
        <v>374</v>
      </c>
      <c r="J32" s="356" t="s">
        <v>448</v>
      </c>
      <c r="K32" s="360" t="s">
        <v>375</v>
      </c>
      <c r="L32" s="360" t="s">
        <v>376</v>
      </c>
      <c r="M32" s="360" t="s">
        <v>377</v>
      </c>
      <c r="N32" s="360" t="s">
        <v>443</v>
      </c>
    </row>
    <row r="33" spans="1:14" ht="24.75" customHeight="1" x14ac:dyDescent="0.2">
      <c r="A33" s="86" t="s">
        <v>237</v>
      </c>
      <c r="B33" s="195">
        <v>6</v>
      </c>
      <c r="C33" s="195">
        <v>46</v>
      </c>
      <c r="D33" s="195">
        <v>1</v>
      </c>
      <c r="E33" s="195">
        <v>0</v>
      </c>
      <c r="F33" s="86">
        <f>SUM(B33:E33)</f>
        <v>53</v>
      </c>
      <c r="G33" s="208">
        <v>2</v>
      </c>
      <c r="H33" s="208">
        <v>24</v>
      </c>
      <c r="I33" s="208" t="e">
        <f>SUM(#REF!,D17)</f>
        <v>#REF!</v>
      </c>
      <c r="J33" s="208" t="e">
        <f>SUM(#REF!,E17)</f>
        <v>#REF!</v>
      </c>
      <c r="K33" s="239">
        <f>IF(G33=0,0,G33/B33)</f>
        <v>0.33333333333333331</v>
      </c>
      <c r="L33" s="239">
        <f>IF(H33=0,0,H33/C33)</f>
        <v>0.52173913043478259</v>
      </c>
      <c r="M33" s="239" t="e">
        <f>IF(I33=0,0,I33/D33)</f>
        <v>#REF!</v>
      </c>
      <c r="N33" s="239" t="e">
        <f>IF(J33=0,0,J33/E33)</f>
        <v>#REF!</v>
      </c>
    </row>
    <row r="34" spans="1:14" ht="24.75" customHeight="1" x14ac:dyDescent="0.25">
      <c r="A34" s="86" t="s">
        <v>238</v>
      </c>
      <c r="B34" s="195">
        <v>2</v>
      </c>
      <c r="C34" s="195">
        <v>11</v>
      </c>
      <c r="D34" s="195">
        <v>0</v>
      </c>
      <c r="E34" s="195">
        <v>0</v>
      </c>
      <c r="F34" s="86">
        <f t="shared" ref="F34:F41" si="5">SUM(B34:E34)</f>
        <v>13</v>
      </c>
      <c r="G34" s="208"/>
      <c r="H34" s="209"/>
      <c r="I34" s="209"/>
      <c r="J34" s="209"/>
      <c r="K34" s="239">
        <f t="shared" ref="K34:N42" si="6">IF(G34=0,0,G34/B34)</f>
        <v>0</v>
      </c>
      <c r="L34" s="240">
        <f t="shared" si="6"/>
        <v>0</v>
      </c>
      <c r="M34" s="240">
        <f t="shared" si="6"/>
        <v>0</v>
      </c>
      <c r="N34" s="240">
        <f t="shared" si="6"/>
        <v>0</v>
      </c>
    </row>
    <row r="35" spans="1:14" ht="24.75" customHeight="1" x14ac:dyDescent="0.25">
      <c r="A35" s="86" t="s">
        <v>239</v>
      </c>
      <c r="B35" s="195">
        <v>2</v>
      </c>
      <c r="C35" s="195">
        <v>31</v>
      </c>
      <c r="D35" s="195">
        <v>0</v>
      </c>
      <c r="E35" s="195">
        <v>0</v>
      </c>
      <c r="F35" s="86">
        <f t="shared" si="5"/>
        <v>33</v>
      </c>
      <c r="G35" s="208"/>
      <c r="H35" s="209"/>
      <c r="I35" s="209"/>
      <c r="J35" s="209"/>
      <c r="K35" s="239">
        <f t="shared" si="6"/>
        <v>0</v>
      </c>
      <c r="L35" s="240">
        <f t="shared" si="6"/>
        <v>0</v>
      </c>
      <c r="M35" s="240">
        <f t="shared" si="6"/>
        <v>0</v>
      </c>
      <c r="N35" s="240">
        <f t="shared" si="6"/>
        <v>0</v>
      </c>
    </row>
    <row r="36" spans="1:14" ht="24.75" customHeight="1" x14ac:dyDescent="0.25">
      <c r="A36" s="86" t="s">
        <v>240</v>
      </c>
      <c r="B36" s="195">
        <v>7</v>
      </c>
      <c r="C36" s="195">
        <v>40</v>
      </c>
      <c r="D36" s="195">
        <v>0</v>
      </c>
      <c r="E36" s="195">
        <v>0</v>
      </c>
      <c r="F36" s="86">
        <f t="shared" si="5"/>
        <v>47</v>
      </c>
      <c r="G36" s="208"/>
      <c r="H36" s="209"/>
      <c r="I36" s="209"/>
      <c r="J36" s="209"/>
      <c r="K36" s="239">
        <f t="shared" si="6"/>
        <v>0</v>
      </c>
      <c r="L36" s="240">
        <f t="shared" si="6"/>
        <v>0</v>
      </c>
      <c r="M36" s="240">
        <f t="shared" si="6"/>
        <v>0</v>
      </c>
      <c r="N36" s="240">
        <f t="shared" si="6"/>
        <v>0</v>
      </c>
    </row>
    <row r="37" spans="1:14" ht="24.75" customHeight="1" thickBot="1" x14ac:dyDescent="0.3">
      <c r="A37" s="86" t="s">
        <v>241</v>
      </c>
      <c r="B37" s="195">
        <v>3</v>
      </c>
      <c r="C37" s="195">
        <v>28</v>
      </c>
      <c r="D37" s="195">
        <v>0</v>
      </c>
      <c r="E37" s="195">
        <v>0</v>
      </c>
      <c r="F37" s="86">
        <f t="shared" si="5"/>
        <v>31</v>
      </c>
      <c r="G37" s="208"/>
      <c r="H37" s="209"/>
      <c r="I37" s="209"/>
      <c r="J37" s="209"/>
      <c r="K37" s="239">
        <f t="shared" si="6"/>
        <v>0</v>
      </c>
      <c r="L37" s="240">
        <f t="shared" si="6"/>
        <v>0</v>
      </c>
      <c r="M37" s="240">
        <f t="shared" si="6"/>
        <v>0</v>
      </c>
      <c r="N37" s="240">
        <f t="shared" si="6"/>
        <v>0</v>
      </c>
    </row>
    <row r="38" spans="1:14" ht="24.75" customHeight="1" thickBot="1" x14ac:dyDescent="0.3">
      <c r="A38" s="277" t="s">
        <v>236</v>
      </c>
      <c r="B38" s="296">
        <f>SUM(B33:B37)</f>
        <v>20</v>
      </c>
      <c r="C38" s="296">
        <f t="shared" ref="C38:J38" si="7">SUM(C33:C37)</f>
        <v>156</v>
      </c>
      <c r="D38" s="296">
        <f t="shared" si="7"/>
        <v>1</v>
      </c>
      <c r="E38" s="296">
        <f t="shared" si="7"/>
        <v>0</v>
      </c>
      <c r="F38" s="296">
        <f t="shared" si="7"/>
        <v>177</v>
      </c>
      <c r="G38" s="245">
        <f t="shared" si="7"/>
        <v>2</v>
      </c>
      <c r="H38" s="245">
        <f t="shared" si="7"/>
        <v>24</v>
      </c>
      <c r="I38" s="245" t="e">
        <f t="shared" si="7"/>
        <v>#REF!</v>
      </c>
      <c r="J38" s="245" t="e">
        <f t="shared" si="7"/>
        <v>#REF!</v>
      </c>
      <c r="K38" s="247">
        <f t="shared" si="6"/>
        <v>0.1</v>
      </c>
      <c r="L38" s="251">
        <f t="shared" si="6"/>
        <v>0.15384615384615385</v>
      </c>
      <c r="M38" s="251" t="e">
        <f t="shared" si="6"/>
        <v>#REF!</v>
      </c>
      <c r="N38" s="251" t="e">
        <f t="shared" si="6"/>
        <v>#REF!</v>
      </c>
    </row>
    <row r="39" spans="1:14" ht="24.75" customHeight="1" x14ac:dyDescent="0.25">
      <c r="A39" s="86" t="s">
        <v>242</v>
      </c>
      <c r="B39" s="195"/>
      <c r="C39" s="195"/>
      <c r="D39" s="195"/>
      <c r="E39" s="195"/>
      <c r="F39" s="86">
        <f t="shared" si="5"/>
        <v>0</v>
      </c>
      <c r="G39" s="208"/>
      <c r="H39" s="209"/>
      <c r="I39" s="209"/>
      <c r="J39" s="209"/>
      <c r="K39" s="239">
        <f t="shared" si="6"/>
        <v>0</v>
      </c>
      <c r="L39" s="240">
        <f t="shared" si="6"/>
        <v>0</v>
      </c>
      <c r="M39" s="240">
        <f t="shared" si="6"/>
        <v>0</v>
      </c>
      <c r="N39" s="240">
        <f t="shared" si="6"/>
        <v>0</v>
      </c>
    </row>
    <row r="40" spans="1:14" ht="24.75" customHeight="1" x14ac:dyDescent="0.25">
      <c r="A40" s="86" t="s">
        <v>243</v>
      </c>
      <c r="B40" s="195"/>
      <c r="C40" s="195"/>
      <c r="D40" s="195"/>
      <c r="E40" s="195"/>
      <c r="F40" s="86">
        <f t="shared" si="5"/>
        <v>0</v>
      </c>
      <c r="G40" s="208"/>
      <c r="H40" s="209"/>
      <c r="I40" s="209"/>
      <c r="J40" s="209"/>
      <c r="K40" s="239">
        <f t="shared" si="6"/>
        <v>0</v>
      </c>
      <c r="L40" s="240">
        <f t="shared" si="6"/>
        <v>0</v>
      </c>
      <c r="M40" s="240">
        <f t="shared" si="6"/>
        <v>0</v>
      </c>
      <c r="N40" s="240">
        <f t="shared" si="6"/>
        <v>0</v>
      </c>
    </row>
    <row r="41" spans="1:14" ht="24.75" customHeight="1" thickBot="1" x14ac:dyDescent="0.3">
      <c r="A41" s="196" t="s">
        <v>244</v>
      </c>
      <c r="B41" s="199"/>
      <c r="C41" s="199"/>
      <c r="D41" s="199"/>
      <c r="E41" s="199"/>
      <c r="F41" s="196">
        <f t="shared" si="5"/>
        <v>0</v>
      </c>
      <c r="G41" s="210"/>
      <c r="H41" s="211"/>
      <c r="I41" s="211"/>
      <c r="J41" s="211"/>
      <c r="K41" s="241">
        <f t="shared" si="6"/>
        <v>0</v>
      </c>
      <c r="L41" s="242">
        <f t="shared" si="6"/>
        <v>0</v>
      </c>
      <c r="M41" s="242">
        <f t="shared" si="6"/>
        <v>0</v>
      </c>
      <c r="N41" s="242">
        <f t="shared" si="6"/>
        <v>0</v>
      </c>
    </row>
    <row r="42" spans="1:14" ht="24.75" customHeight="1" thickBot="1" x14ac:dyDescent="0.3">
      <c r="A42" s="198" t="s">
        <v>383</v>
      </c>
      <c r="B42" s="297">
        <f>SUM(B38:B41)</f>
        <v>20</v>
      </c>
      <c r="C42" s="297">
        <f t="shared" ref="C42:J42" si="8">SUM(C38:C41)</f>
        <v>156</v>
      </c>
      <c r="D42" s="297">
        <f t="shared" si="8"/>
        <v>1</v>
      </c>
      <c r="E42" s="297">
        <f t="shared" si="8"/>
        <v>0</v>
      </c>
      <c r="F42" s="297">
        <f t="shared" si="8"/>
        <v>177</v>
      </c>
      <c r="G42" s="297">
        <f t="shared" si="8"/>
        <v>2</v>
      </c>
      <c r="H42" s="297">
        <f t="shared" si="8"/>
        <v>24</v>
      </c>
      <c r="I42" s="297" t="e">
        <f t="shared" si="8"/>
        <v>#REF!</v>
      </c>
      <c r="J42" s="297" t="e">
        <f t="shared" si="8"/>
        <v>#REF!</v>
      </c>
      <c r="K42" s="201">
        <f t="shared" si="6"/>
        <v>0.1</v>
      </c>
      <c r="L42" s="202">
        <f t="shared" si="6"/>
        <v>0.15384615384615385</v>
      </c>
      <c r="M42" s="202" t="e">
        <f t="shared" si="6"/>
        <v>#REF!</v>
      </c>
      <c r="N42" s="202" t="e">
        <f t="shared" si="6"/>
        <v>#REF!</v>
      </c>
    </row>
    <row r="43" spans="1:14" ht="24.75" customHeight="1" x14ac:dyDescent="0.25">
      <c r="A43" s="302"/>
      <c r="B43" s="302"/>
      <c r="C43" s="214"/>
      <c r="D43" s="214"/>
      <c r="E43" s="214"/>
      <c r="F43" s="303"/>
      <c r="G43" s="304"/>
      <c r="H43" s="305"/>
      <c r="I43" s="305"/>
      <c r="J43" s="305"/>
    </row>
    <row r="44" spans="1:14" ht="24.75" customHeight="1" x14ac:dyDescent="0.25">
      <c r="A44" s="205" t="s">
        <v>453</v>
      </c>
      <c r="B44" s="375"/>
      <c r="C44" s="375"/>
      <c r="D44" s="214"/>
      <c r="E44" s="214"/>
      <c r="F44" s="303"/>
      <c r="G44" s="304"/>
      <c r="H44" s="305"/>
      <c r="I44" s="305"/>
      <c r="J44" s="305"/>
    </row>
    <row r="45" spans="1:14" ht="24.75" customHeight="1" x14ac:dyDescent="0.25">
      <c r="A45" s="302"/>
      <c r="B45" s="302"/>
      <c r="C45" s="214"/>
      <c r="D45" s="214"/>
      <c r="E45" s="214"/>
      <c r="F45" s="303"/>
      <c r="G45" s="304"/>
      <c r="H45" s="305"/>
      <c r="I45" s="305"/>
      <c r="J45" s="305"/>
    </row>
    <row r="46" spans="1:14" ht="24.75" customHeight="1" x14ac:dyDescent="0.25">
      <c r="A46" s="372" t="s">
        <v>446</v>
      </c>
      <c r="B46" s="309"/>
      <c r="C46" s="309"/>
      <c r="D46" s="309"/>
      <c r="E46" s="309"/>
      <c r="F46" s="310"/>
      <c r="G46" s="311"/>
      <c r="H46" s="305"/>
      <c r="I46" s="305"/>
      <c r="J46" s="305"/>
    </row>
    <row r="47" spans="1:14" ht="24.75" customHeight="1" x14ac:dyDescent="0.2">
      <c r="A47" s="373" t="s">
        <v>447</v>
      </c>
    </row>
    <row r="48" spans="1:14" ht="24.75" customHeight="1" x14ac:dyDescent="0.2"/>
    <row r="49" spans="1:15" ht="24.75" customHeight="1" x14ac:dyDescent="0.2"/>
    <row r="50" spans="1:15" ht="24.75" customHeight="1" x14ac:dyDescent="0.25">
      <c r="A50" s="314" t="s">
        <v>110</v>
      </c>
      <c r="B50" s="306"/>
      <c r="C50" s="306"/>
      <c r="D50" s="306"/>
      <c r="E50" s="306"/>
      <c r="F50" s="306"/>
      <c r="G50" s="306"/>
      <c r="H50" s="306"/>
      <c r="I50" s="300"/>
      <c r="J50" s="300"/>
    </row>
    <row r="51" spans="1:15" ht="24.75" customHeight="1" x14ac:dyDescent="0.25">
      <c r="A51" s="315"/>
      <c r="B51" s="306"/>
      <c r="C51" s="306"/>
      <c r="D51" s="306"/>
      <c r="E51" s="306"/>
      <c r="F51" s="306"/>
      <c r="G51" s="306"/>
      <c r="H51" s="306"/>
      <c r="I51" s="300"/>
      <c r="J51" s="300"/>
    </row>
    <row r="52" spans="1:15" ht="24.75" customHeight="1" x14ac:dyDescent="0.2">
      <c r="A52" s="301" t="s">
        <v>1</v>
      </c>
      <c r="B52" s="356" t="s">
        <v>347</v>
      </c>
      <c r="C52" s="356" t="s">
        <v>348</v>
      </c>
      <c r="D52" s="356" t="s">
        <v>349</v>
      </c>
      <c r="E52" s="356" t="s">
        <v>442</v>
      </c>
      <c r="F52" s="356" t="s">
        <v>383</v>
      </c>
      <c r="G52" s="356" t="s">
        <v>370</v>
      </c>
      <c r="H52" s="356" t="s">
        <v>372</v>
      </c>
      <c r="I52" s="356" t="s">
        <v>373</v>
      </c>
      <c r="J52" s="356" t="s">
        <v>451</v>
      </c>
      <c r="K52" s="360" t="s">
        <v>375</v>
      </c>
      <c r="L52" s="360" t="s">
        <v>376</v>
      </c>
      <c r="M52" s="360" t="s">
        <v>377</v>
      </c>
      <c r="N52" s="360" t="s">
        <v>443</v>
      </c>
    </row>
    <row r="53" spans="1:15" ht="24.75" customHeight="1" x14ac:dyDescent="0.2">
      <c r="A53" s="86" t="s">
        <v>237</v>
      </c>
      <c r="B53" s="195">
        <v>6</v>
      </c>
      <c r="C53" s="195">
        <v>46</v>
      </c>
      <c r="D53" s="195">
        <v>1</v>
      </c>
      <c r="E53" s="195">
        <v>0</v>
      </c>
      <c r="F53" s="86">
        <f>SUM(B53:E53)</f>
        <v>53</v>
      </c>
      <c r="G53" s="208">
        <v>2</v>
      </c>
      <c r="H53" s="208">
        <v>24</v>
      </c>
      <c r="I53" s="208">
        <f>SUM(D21,D37)</f>
        <v>0</v>
      </c>
      <c r="J53" s="208">
        <f>SUM(E21,E37)</f>
        <v>0</v>
      </c>
      <c r="K53" s="239">
        <f>IF(G53=0,0,G53/B53)</f>
        <v>0.33333333333333331</v>
      </c>
      <c r="L53" s="239">
        <f>IF(H53=0,0,H53/C53)</f>
        <v>0.52173913043478259</v>
      </c>
      <c r="M53" s="239">
        <f>IF(I53=0,0,I53/D53)</f>
        <v>0</v>
      </c>
      <c r="N53" s="239">
        <f>IF(J53=0,0,J53/E53)</f>
        <v>0</v>
      </c>
    </row>
    <row r="54" spans="1:15" ht="24.75" customHeight="1" x14ac:dyDescent="0.25">
      <c r="A54" s="86" t="s">
        <v>238</v>
      </c>
      <c r="B54" s="195">
        <v>2</v>
      </c>
      <c r="C54" s="195">
        <v>11</v>
      </c>
      <c r="D54" s="195">
        <v>0</v>
      </c>
      <c r="E54" s="195">
        <v>0</v>
      </c>
      <c r="F54" s="86">
        <f t="shared" ref="F54:F57" si="9">SUM(B54:E54)</f>
        <v>13</v>
      </c>
      <c r="G54" s="208"/>
      <c r="H54" s="209"/>
      <c r="I54" s="209"/>
      <c r="J54" s="209"/>
      <c r="K54" s="239">
        <f t="shared" ref="K54:N62" si="10">IF(G54=0,0,G54/B54)</f>
        <v>0</v>
      </c>
      <c r="L54" s="240">
        <f t="shared" si="10"/>
        <v>0</v>
      </c>
      <c r="M54" s="240">
        <f t="shared" si="10"/>
        <v>0</v>
      </c>
      <c r="N54" s="240">
        <f t="shared" si="10"/>
        <v>0</v>
      </c>
      <c r="O54"/>
    </row>
    <row r="55" spans="1:15" ht="24.75" customHeight="1" x14ac:dyDescent="0.25">
      <c r="A55" s="86" t="s">
        <v>239</v>
      </c>
      <c r="B55" s="195">
        <v>2</v>
      </c>
      <c r="C55" s="195">
        <v>31</v>
      </c>
      <c r="D55" s="195">
        <v>0</v>
      </c>
      <c r="E55" s="195">
        <v>0</v>
      </c>
      <c r="F55" s="86">
        <f t="shared" si="9"/>
        <v>33</v>
      </c>
      <c r="G55" s="208"/>
      <c r="H55" s="209"/>
      <c r="I55" s="209"/>
      <c r="J55" s="209"/>
      <c r="K55" s="239">
        <f t="shared" si="10"/>
        <v>0</v>
      </c>
      <c r="L55" s="240">
        <f t="shared" si="10"/>
        <v>0</v>
      </c>
      <c r="M55" s="240">
        <f t="shared" si="10"/>
        <v>0</v>
      </c>
      <c r="N55" s="240">
        <f t="shared" si="10"/>
        <v>0</v>
      </c>
      <c r="O55"/>
    </row>
    <row r="56" spans="1:15" ht="24.75" customHeight="1" x14ac:dyDescent="0.25">
      <c r="A56" s="86" t="s">
        <v>240</v>
      </c>
      <c r="B56" s="195">
        <v>7</v>
      </c>
      <c r="C56" s="195">
        <v>40</v>
      </c>
      <c r="D56" s="195">
        <v>0</v>
      </c>
      <c r="E56" s="195">
        <v>0</v>
      </c>
      <c r="F56" s="86">
        <f t="shared" si="9"/>
        <v>47</v>
      </c>
      <c r="G56" s="208"/>
      <c r="H56" s="209"/>
      <c r="I56" s="209"/>
      <c r="J56" s="209"/>
      <c r="K56" s="239">
        <f t="shared" si="10"/>
        <v>0</v>
      </c>
      <c r="L56" s="240">
        <f t="shared" si="10"/>
        <v>0</v>
      </c>
      <c r="M56" s="240">
        <f t="shared" si="10"/>
        <v>0</v>
      </c>
      <c r="N56" s="240">
        <f t="shared" si="10"/>
        <v>0</v>
      </c>
      <c r="O56"/>
    </row>
    <row r="57" spans="1:15" ht="24.75" customHeight="1" thickBot="1" x14ac:dyDescent="0.3">
      <c r="A57" s="86" t="s">
        <v>241</v>
      </c>
      <c r="B57" s="195">
        <v>3</v>
      </c>
      <c r="C57" s="195">
        <v>28</v>
      </c>
      <c r="D57" s="195">
        <v>0</v>
      </c>
      <c r="E57" s="195">
        <v>0</v>
      </c>
      <c r="F57" s="86">
        <f t="shared" si="9"/>
        <v>31</v>
      </c>
      <c r="G57" s="208"/>
      <c r="H57" s="209"/>
      <c r="I57" s="209"/>
      <c r="J57" s="209"/>
      <c r="K57" s="239">
        <f t="shared" si="10"/>
        <v>0</v>
      </c>
      <c r="L57" s="240">
        <f t="shared" si="10"/>
        <v>0</v>
      </c>
      <c r="M57" s="240">
        <f t="shared" si="10"/>
        <v>0</v>
      </c>
      <c r="N57" s="240">
        <f t="shared" si="10"/>
        <v>0</v>
      </c>
      <c r="O57"/>
    </row>
    <row r="58" spans="1:15" ht="24.75" customHeight="1" thickBot="1" x14ac:dyDescent="0.3">
      <c r="A58" s="277" t="s">
        <v>236</v>
      </c>
      <c r="B58" s="296">
        <f>SUM(B53:B57)</f>
        <v>20</v>
      </c>
      <c r="C58" s="296">
        <f t="shared" ref="C58:J58" si="11">SUM(C53:C57)</f>
        <v>156</v>
      </c>
      <c r="D58" s="296">
        <f t="shared" si="11"/>
        <v>1</v>
      </c>
      <c r="E58" s="296">
        <f t="shared" si="11"/>
        <v>0</v>
      </c>
      <c r="F58" s="296">
        <f t="shared" si="11"/>
        <v>177</v>
      </c>
      <c r="G58" s="245">
        <f t="shared" si="11"/>
        <v>2</v>
      </c>
      <c r="H58" s="245">
        <f t="shared" si="11"/>
        <v>24</v>
      </c>
      <c r="I58" s="245">
        <f t="shared" si="11"/>
        <v>0</v>
      </c>
      <c r="J58" s="245">
        <f t="shared" si="11"/>
        <v>0</v>
      </c>
      <c r="K58" s="247">
        <f t="shared" si="10"/>
        <v>0.1</v>
      </c>
      <c r="L58" s="251">
        <f t="shared" si="10"/>
        <v>0.15384615384615385</v>
      </c>
      <c r="M58" s="251">
        <f t="shared" si="10"/>
        <v>0</v>
      </c>
      <c r="N58" s="251">
        <f t="shared" si="10"/>
        <v>0</v>
      </c>
      <c r="O58"/>
    </row>
    <row r="59" spans="1:15" ht="24.75" customHeight="1" x14ac:dyDescent="0.25">
      <c r="A59" s="86" t="s">
        <v>242</v>
      </c>
      <c r="B59" s="195"/>
      <c r="C59" s="195"/>
      <c r="D59" s="195"/>
      <c r="E59" s="195"/>
      <c r="F59" s="86">
        <f t="shared" ref="F59:F61" si="12">SUM(B59:E59)</f>
        <v>0</v>
      </c>
      <c r="G59" s="208"/>
      <c r="H59" s="209"/>
      <c r="I59" s="209"/>
      <c r="J59" s="209"/>
      <c r="K59" s="239">
        <f t="shared" si="10"/>
        <v>0</v>
      </c>
      <c r="L59" s="240">
        <f t="shared" si="10"/>
        <v>0</v>
      </c>
      <c r="M59" s="240">
        <f t="shared" si="10"/>
        <v>0</v>
      </c>
      <c r="N59" s="240">
        <f t="shared" si="10"/>
        <v>0</v>
      </c>
      <c r="O59"/>
    </row>
    <row r="60" spans="1:15" ht="24.75" customHeight="1" x14ac:dyDescent="0.25">
      <c r="A60" s="86" t="s">
        <v>243</v>
      </c>
      <c r="B60" s="195"/>
      <c r="C60" s="195"/>
      <c r="D60" s="195"/>
      <c r="E60" s="195"/>
      <c r="F60" s="86">
        <f t="shared" si="12"/>
        <v>0</v>
      </c>
      <c r="G60" s="208"/>
      <c r="H60" s="209"/>
      <c r="I60" s="209"/>
      <c r="J60" s="209"/>
      <c r="K60" s="239">
        <f t="shared" si="10"/>
        <v>0</v>
      </c>
      <c r="L60" s="240">
        <f t="shared" si="10"/>
        <v>0</v>
      </c>
      <c r="M60" s="240">
        <f t="shared" si="10"/>
        <v>0</v>
      </c>
      <c r="N60" s="240">
        <f t="shared" si="10"/>
        <v>0</v>
      </c>
      <c r="O60"/>
    </row>
    <row r="61" spans="1:15" ht="24.75" customHeight="1" thickBot="1" x14ac:dyDescent="0.3">
      <c r="A61" s="196" t="s">
        <v>244</v>
      </c>
      <c r="B61" s="199"/>
      <c r="C61" s="199"/>
      <c r="D61" s="199"/>
      <c r="E61" s="199"/>
      <c r="F61" s="196">
        <f t="shared" si="12"/>
        <v>0</v>
      </c>
      <c r="G61" s="210"/>
      <c r="H61" s="211"/>
      <c r="I61" s="211"/>
      <c r="J61" s="211"/>
      <c r="K61" s="241">
        <f t="shared" si="10"/>
        <v>0</v>
      </c>
      <c r="L61" s="242">
        <f t="shared" si="10"/>
        <v>0</v>
      </c>
      <c r="M61" s="242">
        <f t="shared" si="10"/>
        <v>0</v>
      </c>
      <c r="N61" s="242">
        <f t="shared" si="10"/>
        <v>0</v>
      </c>
      <c r="O61"/>
    </row>
    <row r="62" spans="1:15" ht="24.75" customHeight="1" thickBot="1" x14ac:dyDescent="0.3">
      <c r="A62" s="198" t="s">
        <v>383</v>
      </c>
      <c r="B62" s="297">
        <f>SUM(B58:B61)</f>
        <v>20</v>
      </c>
      <c r="C62" s="297">
        <f t="shared" ref="C62:J62" si="13">SUM(C58:C61)</f>
        <v>156</v>
      </c>
      <c r="D62" s="297">
        <f t="shared" si="13"/>
        <v>1</v>
      </c>
      <c r="E62" s="297">
        <f t="shared" si="13"/>
        <v>0</v>
      </c>
      <c r="F62" s="297">
        <f t="shared" si="13"/>
        <v>177</v>
      </c>
      <c r="G62" s="297">
        <f t="shared" si="13"/>
        <v>2</v>
      </c>
      <c r="H62" s="297">
        <f t="shared" si="13"/>
        <v>24</v>
      </c>
      <c r="I62" s="297">
        <f t="shared" si="13"/>
        <v>0</v>
      </c>
      <c r="J62" s="297">
        <f t="shared" si="13"/>
        <v>0</v>
      </c>
      <c r="K62" s="201">
        <f t="shared" si="10"/>
        <v>0.1</v>
      </c>
      <c r="L62" s="202">
        <f t="shared" si="10"/>
        <v>0.15384615384615385</v>
      </c>
      <c r="M62" s="202">
        <f t="shared" si="10"/>
        <v>0</v>
      </c>
      <c r="N62" s="202">
        <f t="shared" si="10"/>
        <v>0</v>
      </c>
      <c r="O62"/>
    </row>
    <row r="63" spans="1:15" ht="24.75" customHeight="1" x14ac:dyDescent="0.25">
      <c r="A63" s="302"/>
      <c r="B63" s="302"/>
      <c r="C63" s="214"/>
      <c r="D63" s="214"/>
      <c r="E63" s="214"/>
      <c r="F63" s="303"/>
      <c r="G63" s="304"/>
      <c r="H63" s="305"/>
      <c r="I63" s="305"/>
      <c r="J63" s="305"/>
      <c r="K63"/>
      <c r="L63"/>
      <c r="M63"/>
      <c r="N63"/>
      <c r="O63"/>
    </row>
    <row r="64" spans="1:15" ht="18" customHeight="1" x14ac:dyDescent="0.25">
      <c r="A64" s="375" t="s">
        <v>454</v>
      </c>
      <c r="B64" s="375"/>
      <c r="C64" s="375"/>
      <c r="D64" s="375"/>
      <c r="E64" s="375"/>
      <c r="F64" s="303"/>
      <c r="G64" s="304"/>
      <c r="H64" s="305"/>
      <c r="I64" s="305"/>
      <c r="J64" s="305"/>
      <c r="K64"/>
      <c r="L64"/>
      <c r="M64"/>
      <c r="N64"/>
      <c r="O64"/>
    </row>
    <row r="65" spans="1:15" ht="24.75" customHeight="1" x14ac:dyDescent="0.25">
      <c r="A65" s="302"/>
      <c r="B65" s="302"/>
      <c r="C65" s="214"/>
      <c r="D65" s="214"/>
      <c r="E65" s="214"/>
      <c r="F65" s="303"/>
      <c r="G65" s="304"/>
      <c r="H65" s="305"/>
      <c r="I65" s="305"/>
      <c r="J65" s="305"/>
      <c r="K65"/>
      <c r="L65"/>
      <c r="M65"/>
      <c r="N65"/>
      <c r="O65"/>
    </row>
    <row r="66" spans="1:15" ht="24.75" customHeight="1" x14ac:dyDescent="0.25">
      <c r="A66" s="372" t="s">
        <v>446</v>
      </c>
      <c r="B66" s="309"/>
      <c r="C66" s="309"/>
      <c r="D66" s="309"/>
      <c r="E66" s="309"/>
      <c r="F66" s="310"/>
      <c r="G66" s="311"/>
      <c r="H66" s="305"/>
      <c r="I66" s="305"/>
      <c r="J66" s="305"/>
      <c r="K66"/>
      <c r="L66"/>
      <c r="M66"/>
      <c r="N66"/>
      <c r="O66"/>
    </row>
    <row r="67" spans="1:15" ht="24.75" customHeight="1" x14ac:dyDescent="0.25">
      <c r="A67" s="373" t="s">
        <v>447</v>
      </c>
      <c r="F67" s="60"/>
      <c r="G67"/>
      <c r="H67"/>
      <c r="I67"/>
      <c r="J67"/>
      <c r="K67"/>
      <c r="L67"/>
      <c r="M67"/>
      <c r="N67"/>
      <c r="O67"/>
    </row>
    <row r="68" spans="1:15" ht="24.75" customHeight="1" x14ac:dyDescent="0.25">
      <c r="A68" s="80"/>
      <c r="B68" s="42"/>
      <c r="C68" s="42"/>
      <c r="D68" s="42"/>
      <c r="E68" s="60"/>
      <c r="F68" s="60"/>
      <c r="G68"/>
      <c r="H68"/>
      <c r="I68"/>
      <c r="J68"/>
      <c r="K68"/>
      <c r="L68"/>
      <c r="M68"/>
      <c r="N68"/>
      <c r="O68"/>
    </row>
    <row r="69" spans="1:15" ht="24.75" customHeight="1" x14ac:dyDescent="0.25">
      <c r="A69" s="80"/>
      <c r="B69" s="42"/>
      <c r="C69" s="42"/>
      <c r="D69" s="42"/>
      <c r="E69" s="60"/>
      <c r="F69" s="60"/>
      <c r="G69"/>
      <c r="H69"/>
      <c r="I69"/>
      <c r="J69"/>
      <c r="K69"/>
      <c r="L69"/>
      <c r="M69"/>
      <c r="N69"/>
      <c r="O69"/>
    </row>
    <row r="70" spans="1:15" ht="24.75" customHeight="1" x14ac:dyDescent="0.25">
      <c r="A70" s="80"/>
      <c r="B70" s="42"/>
      <c r="C70" s="42"/>
      <c r="D70" s="42"/>
      <c r="E70" s="43"/>
      <c r="F70" s="43"/>
      <c r="G70"/>
      <c r="H70"/>
      <c r="I70"/>
      <c r="J70"/>
      <c r="K70"/>
      <c r="L70"/>
      <c r="M70"/>
      <c r="N70"/>
      <c r="O70"/>
    </row>
  </sheetData>
  <customSheetViews>
    <customSheetView guid="{44F1111D-E141-4521-B561-50BB9B217F94}" scale="50">
      <rowBreaks count="1" manualBreakCount="1">
        <brk id="29" max="16383" man="1"/>
      </rowBreaks>
      <colBreaks count="1" manualBreakCount="1">
        <brk id="14" max="68" man="1"/>
      </colBreaks>
      <pageMargins left="0.70866141732283472" right="0.70866141732283472" top="0.78740157480314965" bottom="0.78740157480314965" header="0.31496062992125984" footer="0.31496062992125984"/>
      <pageSetup paperSize="9" scale="42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42" orientation="portrait" r:id="rId2"/>
  <rowBreaks count="1" manualBreakCount="1">
    <brk id="28" max="16383" man="1"/>
  </rowBreaks>
  <colBreaks count="1" manualBreakCount="1">
    <brk id="14" max="68" man="1"/>
  </colBrea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6"/>
  <sheetViews>
    <sheetView zoomScale="50" zoomScaleNormal="50" zoomScaleSheetLayoutView="30" workbookViewId="0">
      <selection activeCell="I23" sqref="I23"/>
    </sheetView>
  </sheetViews>
  <sheetFormatPr baseColWidth="10" defaultColWidth="11.42578125" defaultRowHeight="12.75" x14ac:dyDescent="0.2"/>
  <cols>
    <col min="1" max="1" width="23.85546875" style="101" customWidth="1"/>
    <col min="2" max="10" width="9.85546875" style="101" customWidth="1"/>
    <col min="11" max="16384" width="11.42578125" style="101"/>
  </cols>
  <sheetData>
    <row r="1" spans="1:26" s="102" customFormat="1" ht="15.75" x14ac:dyDescent="0.25">
      <c r="A1" s="16" t="s">
        <v>359</v>
      </c>
    </row>
    <row r="2" spans="1:26" ht="15.75" customHeight="1" x14ac:dyDescent="0.2">
      <c r="B2" s="103"/>
    </row>
    <row r="3" spans="1:26" ht="15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X3"/>
      <c r="Y3"/>
      <c r="Z3"/>
    </row>
    <row r="4" spans="1:26" ht="15" x14ac:dyDescent="0.25">
      <c r="A4" s="5"/>
      <c r="B4" s="103"/>
      <c r="M4" s="18" t="s">
        <v>11</v>
      </c>
      <c r="N4" s="18"/>
      <c r="O4" s="102"/>
      <c r="P4" s="102"/>
      <c r="Q4" s="102"/>
      <c r="R4" s="102"/>
      <c r="S4" s="102"/>
      <c r="T4" s="102"/>
      <c r="U4" s="102"/>
      <c r="V4" s="102"/>
      <c r="W4" s="102"/>
      <c r="X4"/>
      <c r="Y4"/>
      <c r="Z4"/>
    </row>
    <row r="5" spans="1:26" x14ac:dyDescent="0.2">
      <c r="A5" s="77" t="s">
        <v>10</v>
      </c>
      <c r="B5" s="103"/>
    </row>
    <row r="6" spans="1:26" x14ac:dyDescent="0.2">
      <c r="A6" s="5"/>
      <c r="B6" s="103"/>
    </row>
    <row r="7" spans="1:26" x14ac:dyDescent="0.2">
      <c r="A7" s="77" t="s">
        <v>4</v>
      </c>
      <c r="B7" s="77"/>
      <c r="C7" s="77"/>
      <c r="D7" s="77"/>
      <c r="E7" s="77"/>
      <c r="F7" s="77"/>
    </row>
    <row r="8" spans="1:26" x14ac:dyDescent="0.2">
      <c r="B8" s="103"/>
    </row>
    <row r="10" spans="1:26" ht="24.75" customHeight="1" x14ac:dyDescent="0.25">
      <c r="A10" s="46" t="s">
        <v>111</v>
      </c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/>
    </row>
    <row r="11" spans="1:26" ht="24.75" customHeight="1" x14ac:dyDescent="0.25">
      <c r="A11" s="194" t="s">
        <v>1</v>
      </c>
      <c r="B11" s="360" t="s">
        <v>347</v>
      </c>
      <c r="C11" s="360" t="s">
        <v>348</v>
      </c>
      <c r="D11" s="360" t="s">
        <v>349</v>
      </c>
      <c r="E11" s="360" t="s">
        <v>442</v>
      </c>
      <c r="F11" s="360" t="s">
        <v>383</v>
      </c>
      <c r="G11" s="360" t="s">
        <v>375</v>
      </c>
      <c r="H11" s="360" t="s">
        <v>376</v>
      </c>
      <c r="I11" s="360" t="s">
        <v>377</v>
      </c>
      <c r="J11" s="360" t="s">
        <v>443</v>
      </c>
      <c r="K11"/>
      <c r="L11"/>
      <c r="M11"/>
      <c r="N11"/>
      <c r="O11"/>
    </row>
    <row r="12" spans="1:26" ht="24.75" customHeight="1" x14ac:dyDescent="0.25">
      <c r="A12" s="86" t="s">
        <v>237</v>
      </c>
      <c r="B12" s="195">
        <v>3</v>
      </c>
      <c r="C12" s="175">
        <v>23</v>
      </c>
      <c r="D12" s="175">
        <v>1</v>
      </c>
      <c r="E12" s="175">
        <v>0</v>
      </c>
      <c r="F12" s="23">
        <f>SUM(B12:E12)</f>
        <v>27</v>
      </c>
      <c r="G12" s="233">
        <f>IF(F12=0,0,B12/F12)</f>
        <v>0.1111111111111111</v>
      </c>
      <c r="H12" s="233">
        <f>IF(F12=0,0,C12/F12)</f>
        <v>0.85185185185185186</v>
      </c>
      <c r="I12" s="233">
        <f>IF(F12=0,0,D12/F12)</f>
        <v>3.7037037037037035E-2</v>
      </c>
      <c r="J12" s="233">
        <f>IF(F12=0,0,E12/F12)</f>
        <v>0</v>
      </c>
      <c r="K12"/>
      <c r="L12"/>
      <c r="M12"/>
      <c r="N12"/>
      <c r="O12"/>
    </row>
    <row r="13" spans="1:26" ht="24.75" customHeight="1" x14ac:dyDescent="0.25">
      <c r="A13" s="86" t="s">
        <v>238</v>
      </c>
      <c r="B13" s="195">
        <v>2</v>
      </c>
      <c r="C13" s="175">
        <v>11</v>
      </c>
      <c r="D13" s="175">
        <v>0</v>
      </c>
      <c r="E13" s="175">
        <v>0</v>
      </c>
      <c r="F13" s="23">
        <f t="shared" ref="F13:F21" si="0">SUM(B13:E13)</f>
        <v>13</v>
      </c>
      <c r="G13" s="233">
        <f t="shared" ref="G13:G21" si="1">IF(F13=0,0,B13/F13)</f>
        <v>0.15384615384615385</v>
      </c>
      <c r="H13" s="236">
        <f t="shared" ref="H13:H21" si="2">IF(F13=0,0,C13/F13)</f>
        <v>0.84615384615384615</v>
      </c>
      <c r="I13" s="236">
        <f t="shared" ref="I13:I21" si="3">IF(F13=0,0,D13/F13)</f>
        <v>0</v>
      </c>
      <c r="J13" s="236">
        <f t="shared" ref="J13:J21" si="4">IF(F13=0,0,E13/F13)</f>
        <v>0</v>
      </c>
      <c r="K13"/>
      <c r="L13"/>
      <c r="M13"/>
      <c r="N13"/>
      <c r="O13"/>
    </row>
    <row r="14" spans="1:26" ht="24.75" customHeight="1" x14ac:dyDescent="0.25">
      <c r="A14" s="86" t="s">
        <v>239</v>
      </c>
      <c r="B14" s="195">
        <v>2</v>
      </c>
      <c r="C14" s="175">
        <v>31</v>
      </c>
      <c r="D14" s="175">
        <v>0</v>
      </c>
      <c r="E14" s="175">
        <v>0</v>
      </c>
      <c r="F14" s="23">
        <f t="shared" si="0"/>
        <v>33</v>
      </c>
      <c r="G14" s="233">
        <f t="shared" si="1"/>
        <v>6.0606060606060608E-2</v>
      </c>
      <c r="H14" s="236">
        <f t="shared" si="2"/>
        <v>0.93939393939393945</v>
      </c>
      <c r="I14" s="236">
        <f t="shared" si="3"/>
        <v>0</v>
      </c>
      <c r="J14" s="236">
        <f t="shared" si="4"/>
        <v>0</v>
      </c>
      <c r="K14"/>
      <c r="L14"/>
      <c r="M14"/>
      <c r="N14"/>
      <c r="O14"/>
    </row>
    <row r="15" spans="1:26" ht="24.75" customHeight="1" x14ac:dyDescent="0.25">
      <c r="A15" s="86" t="s">
        <v>240</v>
      </c>
      <c r="B15" s="195">
        <v>7</v>
      </c>
      <c r="C15" s="175">
        <v>40</v>
      </c>
      <c r="D15" s="175">
        <v>0</v>
      </c>
      <c r="E15" s="175">
        <v>0</v>
      </c>
      <c r="F15" s="23">
        <f t="shared" si="0"/>
        <v>47</v>
      </c>
      <c r="G15" s="233">
        <f t="shared" si="1"/>
        <v>0.14893617021276595</v>
      </c>
      <c r="H15" s="236">
        <f t="shared" si="2"/>
        <v>0.85106382978723405</v>
      </c>
      <c r="I15" s="236">
        <f t="shared" si="3"/>
        <v>0</v>
      </c>
      <c r="J15" s="236">
        <f t="shared" si="4"/>
        <v>0</v>
      </c>
      <c r="K15"/>
      <c r="L15"/>
      <c r="M15"/>
      <c r="N15"/>
      <c r="O15"/>
    </row>
    <row r="16" spans="1:26" ht="24.75" customHeight="1" thickBot="1" x14ac:dyDescent="0.3">
      <c r="A16" s="86" t="s">
        <v>241</v>
      </c>
      <c r="B16" s="195">
        <v>3</v>
      </c>
      <c r="C16" s="175">
        <v>28</v>
      </c>
      <c r="D16" s="175">
        <v>0</v>
      </c>
      <c r="E16" s="175">
        <v>0</v>
      </c>
      <c r="F16" s="23">
        <f t="shared" si="0"/>
        <v>31</v>
      </c>
      <c r="G16" s="233">
        <f t="shared" si="1"/>
        <v>9.6774193548387094E-2</v>
      </c>
      <c r="H16" s="236">
        <f t="shared" si="2"/>
        <v>0.90322580645161288</v>
      </c>
      <c r="I16" s="236">
        <f t="shared" si="3"/>
        <v>0</v>
      </c>
      <c r="J16" s="236">
        <f t="shared" si="4"/>
        <v>0</v>
      </c>
      <c r="K16"/>
      <c r="L16"/>
      <c r="M16"/>
      <c r="N16"/>
      <c r="O16"/>
    </row>
    <row r="17" spans="1:15" ht="24.75" customHeight="1" thickBot="1" x14ac:dyDescent="0.3">
      <c r="A17" s="280" t="s">
        <v>236</v>
      </c>
      <c r="B17" s="245">
        <f>SUM(B12:B16)</f>
        <v>17</v>
      </c>
      <c r="C17" s="245">
        <f>SUM(C12:C16)</f>
        <v>133</v>
      </c>
      <c r="D17" s="245">
        <f>SUM(D12:D16)</f>
        <v>1</v>
      </c>
      <c r="E17" s="245">
        <f>SUM(E12:E16)</f>
        <v>0</v>
      </c>
      <c r="F17" s="246">
        <f t="shared" si="0"/>
        <v>151</v>
      </c>
      <c r="G17" s="278">
        <f t="shared" si="1"/>
        <v>0.11258278145695365</v>
      </c>
      <c r="H17" s="279">
        <f t="shared" si="2"/>
        <v>0.88079470198675491</v>
      </c>
      <c r="I17" s="279">
        <f t="shared" si="3"/>
        <v>6.6225165562913907E-3</v>
      </c>
      <c r="J17" s="279">
        <f t="shared" si="4"/>
        <v>0</v>
      </c>
      <c r="K17"/>
      <c r="L17"/>
      <c r="M17"/>
      <c r="N17"/>
      <c r="O17"/>
    </row>
    <row r="18" spans="1:15" ht="24.75" customHeight="1" x14ac:dyDescent="0.25">
      <c r="A18" s="86" t="s">
        <v>242</v>
      </c>
      <c r="B18" s="195">
        <v>9</v>
      </c>
      <c r="C18" s="175">
        <v>13</v>
      </c>
      <c r="D18" s="176">
        <v>0</v>
      </c>
      <c r="E18" s="176">
        <v>0</v>
      </c>
      <c r="F18" s="23">
        <f t="shared" si="0"/>
        <v>22</v>
      </c>
      <c r="G18" s="233">
        <f t="shared" si="1"/>
        <v>0.40909090909090912</v>
      </c>
      <c r="H18" s="236">
        <f t="shared" si="2"/>
        <v>0.59090909090909094</v>
      </c>
      <c r="I18" s="236">
        <f t="shared" si="3"/>
        <v>0</v>
      </c>
      <c r="J18" s="236">
        <f t="shared" si="4"/>
        <v>0</v>
      </c>
      <c r="K18"/>
      <c r="L18"/>
      <c r="M18"/>
      <c r="N18"/>
      <c r="O18"/>
    </row>
    <row r="19" spans="1:15" ht="24.75" customHeight="1" x14ac:dyDescent="0.25">
      <c r="A19" s="86" t="s">
        <v>243</v>
      </c>
      <c r="B19" s="195">
        <v>13</v>
      </c>
      <c r="C19" s="175">
        <v>10</v>
      </c>
      <c r="D19" s="176">
        <v>0</v>
      </c>
      <c r="E19" s="176">
        <v>0</v>
      </c>
      <c r="F19" s="23">
        <f t="shared" si="0"/>
        <v>23</v>
      </c>
      <c r="G19" s="233">
        <f t="shared" si="1"/>
        <v>0.56521739130434778</v>
      </c>
      <c r="H19" s="236">
        <f t="shared" si="2"/>
        <v>0.43478260869565216</v>
      </c>
      <c r="I19" s="236">
        <f t="shared" si="3"/>
        <v>0</v>
      </c>
      <c r="J19" s="236">
        <f t="shared" si="4"/>
        <v>0</v>
      </c>
      <c r="K19"/>
      <c r="L19"/>
      <c r="M19"/>
      <c r="N19"/>
      <c r="O19"/>
    </row>
    <row r="20" spans="1:15" ht="24.75" customHeight="1" thickBot="1" x14ac:dyDescent="0.3">
      <c r="A20" s="196" t="s">
        <v>244</v>
      </c>
      <c r="B20" s="199">
        <v>9</v>
      </c>
      <c r="C20" s="177">
        <v>22</v>
      </c>
      <c r="D20" s="176">
        <v>0</v>
      </c>
      <c r="E20" s="176">
        <v>0</v>
      </c>
      <c r="F20" s="197">
        <f t="shared" si="0"/>
        <v>31</v>
      </c>
      <c r="G20" s="237">
        <f t="shared" si="1"/>
        <v>0.29032258064516131</v>
      </c>
      <c r="H20" s="238">
        <f t="shared" si="2"/>
        <v>0.70967741935483875</v>
      </c>
      <c r="I20" s="238">
        <f t="shared" si="3"/>
        <v>0</v>
      </c>
      <c r="J20" s="238">
        <f t="shared" si="4"/>
        <v>0</v>
      </c>
      <c r="K20"/>
      <c r="L20"/>
      <c r="M20"/>
      <c r="N20"/>
      <c r="O20"/>
    </row>
    <row r="21" spans="1:15" ht="24.75" customHeight="1" thickBot="1" x14ac:dyDescent="0.3">
      <c r="A21" s="280" t="s">
        <v>383</v>
      </c>
      <c r="B21" s="248">
        <f>SUM(B17:B20)</f>
        <v>48</v>
      </c>
      <c r="C21" s="248">
        <f>SUM(C17:C20)</f>
        <v>178</v>
      </c>
      <c r="D21" s="248">
        <f>SUM(D17:D20)</f>
        <v>1</v>
      </c>
      <c r="E21" s="248">
        <f>SUM(E17:E20)</f>
        <v>0</v>
      </c>
      <c r="F21" s="249">
        <f t="shared" si="0"/>
        <v>227</v>
      </c>
      <c r="G21" s="281">
        <f t="shared" si="1"/>
        <v>0.21145374449339208</v>
      </c>
      <c r="H21" s="279">
        <f t="shared" si="2"/>
        <v>0.78414096916299558</v>
      </c>
      <c r="I21" s="279">
        <f t="shared" si="3"/>
        <v>4.4052863436123352E-3</v>
      </c>
      <c r="J21" s="279">
        <f t="shared" si="4"/>
        <v>0</v>
      </c>
      <c r="K21"/>
      <c r="L21"/>
      <c r="M21"/>
      <c r="N21"/>
      <c r="O21"/>
    </row>
    <row r="22" spans="1:15" ht="24.75" customHeight="1" x14ac:dyDescent="0.25">
      <c r="A22" s="302"/>
      <c r="B22" s="302"/>
      <c r="C22" s="214"/>
      <c r="D22" s="214"/>
      <c r="E22" s="214"/>
      <c r="F22" s="303"/>
      <c r="G22" s="304"/>
      <c r="H22" s="305"/>
      <c r="I22" s="305"/>
      <c r="J22" s="305"/>
      <c r="K22"/>
      <c r="L22"/>
      <c r="M22"/>
      <c r="N22"/>
      <c r="O22"/>
    </row>
    <row r="23" spans="1:15" ht="24.75" customHeight="1" x14ac:dyDescent="0.25">
      <c r="A23" s="302"/>
      <c r="B23" s="302"/>
      <c r="C23" s="214"/>
      <c r="D23" s="214"/>
      <c r="E23" s="214"/>
      <c r="F23" s="303"/>
      <c r="G23" s="304"/>
      <c r="H23" s="305"/>
      <c r="I23" s="305"/>
      <c r="J23" s="305"/>
      <c r="K23"/>
      <c r="L23"/>
      <c r="M23"/>
      <c r="N23"/>
      <c r="O23"/>
    </row>
    <row r="24" spans="1:15" ht="24.75" customHeight="1" x14ac:dyDescent="0.25">
      <c r="A24" s="302"/>
      <c r="B24" s="302"/>
      <c r="C24" s="214"/>
      <c r="D24" s="214"/>
      <c r="E24" s="214"/>
      <c r="F24" s="303"/>
      <c r="G24" s="304"/>
      <c r="H24" s="305"/>
      <c r="I24" s="305"/>
      <c r="J24" s="305"/>
      <c r="K24"/>
      <c r="L24"/>
      <c r="M24"/>
      <c r="N24"/>
      <c r="O24"/>
    </row>
    <row r="25" spans="1:15" ht="24.75" customHeight="1" x14ac:dyDescent="0.25">
      <c r="A25" s="302"/>
      <c r="B25" s="302"/>
      <c r="C25" s="214"/>
      <c r="D25" s="214"/>
      <c r="E25" s="214"/>
      <c r="F25" s="303"/>
      <c r="G25" s="304"/>
      <c r="H25" s="305"/>
      <c r="I25" s="305"/>
      <c r="J25" s="305"/>
      <c r="K25"/>
      <c r="L25"/>
      <c r="M25"/>
      <c r="N25"/>
      <c r="O25"/>
    </row>
    <row r="26" spans="1:15" ht="24.75" customHeight="1" x14ac:dyDescent="0.25">
      <c r="A26" s="309"/>
      <c r="B26" s="309"/>
      <c r="C26" s="309"/>
      <c r="D26" s="309"/>
      <c r="E26" s="309"/>
      <c r="F26" s="310"/>
      <c r="G26" s="311"/>
      <c r="H26" s="305"/>
      <c r="I26" s="305"/>
      <c r="J26" s="305"/>
      <c r="K26"/>
      <c r="L26"/>
      <c r="M26"/>
      <c r="N26"/>
      <c r="O26"/>
    </row>
    <row r="27" spans="1:15" ht="24.75" customHeight="1" x14ac:dyDescent="0.25">
      <c r="A27" s="80"/>
      <c r="B27" s="42"/>
      <c r="C27" s="42"/>
      <c r="D27" s="42"/>
      <c r="E27" s="60"/>
      <c r="F27" s="60"/>
      <c r="G27"/>
      <c r="H27"/>
      <c r="I27"/>
      <c r="J27"/>
      <c r="K27"/>
      <c r="L27"/>
      <c r="M27"/>
      <c r="N27"/>
      <c r="O27"/>
    </row>
    <row r="28" spans="1:15" ht="24.75" customHeight="1" x14ac:dyDescent="0.25">
      <c r="A28" s="80"/>
      <c r="B28" s="42"/>
      <c r="C28" s="42"/>
      <c r="D28" s="42"/>
      <c r="E28" s="60"/>
      <c r="F28" s="60"/>
      <c r="G28"/>
      <c r="H28"/>
      <c r="I28"/>
      <c r="J28"/>
      <c r="K28"/>
      <c r="L28"/>
      <c r="M28"/>
      <c r="N28"/>
      <c r="O28"/>
    </row>
    <row r="29" spans="1:15" ht="24.75" customHeight="1" x14ac:dyDescent="0.25">
      <c r="A29" s="46" t="s">
        <v>112</v>
      </c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/>
    </row>
    <row r="30" spans="1:15" ht="24.75" customHeight="1" x14ac:dyDescent="0.25">
      <c r="A30" s="194" t="s">
        <v>1</v>
      </c>
      <c r="B30" s="360" t="s">
        <v>347</v>
      </c>
      <c r="C30" s="360" t="s">
        <v>348</v>
      </c>
      <c r="D30" s="360" t="s">
        <v>349</v>
      </c>
      <c r="E30" s="360" t="s">
        <v>442</v>
      </c>
      <c r="F30" s="360" t="s">
        <v>383</v>
      </c>
      <c r="G30" s="360" t="s">
        <v>375</v>
      </c>
      <c r="H30" s="360" t="s">
        <v>376</v>
      </c>
      <c r="I30" s="360" t="s">
        <v>377</v>
      </c>
      <c r="J30" s="360" t="s">
        <v>443</v>
      </c>
      <c r="K30"/>
      <c r="L30"/>
      <c r="M30"/>
      <c r="N30"/>
      <c r="O30"/>
    </row>
    <row r="31" spans="1:15" ht="24.75" customHeight="1" x14ac:dyDescent="0.25">
      <c r="A31" s="86" t="s">
        <v>237</v>
      </c>
      <c r="B31" s="195">
        <v>3</v>
      </c>
      <c r="C31" s="175">
        <v>23</v>
      </c>
      <c r="D31" s="175">
        <v>1</v>
      </c>
      <c r="E31" s="175">
        <v>0</v>
      </c>
      <c r="F31" s="23">
        <f>SUM(B31:E31)</f>
        <v>27</v>
      </c>
      <c r="G31" s="233">
        <f>IF(F31=0,0,B31/F31)</f>
        <v>0.1111111111111111</v>
      </c>
      <c r="H31" s="233">
        <f>IF(F31=0,0,C31/F31)</f>
        <v>0.85185185185185186</v>
      </c>
      <c r="I31" s="233">
        <f>IF(F31=0,0,D31/F31)</f>
        <v>3.7037037037037035E-2</v>
      </c>
      <c r="J31" s="233">
        <f>IF(F31=0,0,E31/F31)</f>
        <v>0</v>
      </c>
      <c r="K31"/>
      <c r="L31"/>
      <c r="M31"/>
      <c r="N31"/>
      <c r="O31"/>
    </row>
    <row r="32" spans="1:15" ht="24.75" customHeight="1" x14ac:dyDescent="0.25">
      <c r="A32" s="86" t="s">
        <v>238</v>
      </c>
      <c r="B32" s="195">
        <v>2</v>
      </c>
      <c r="C32" s="175">
        <v>11</v>
      </c>
      <c r="D32" s="175">
        <v>0</v>
      </c>
      <c r="E32" s="175">
        <v>0</v>
      </c>
      <c r="F32" s="23">
        <f t="shared" ref="F32:F40" si="5">SUM(B32:E32)</f>
        <v>13</v>
      </c>
      <c r="G32" s="233">
        <f t="shared" ref="G32:G40" si="6">IF(F32=0,0,B32/F32)</f>
        <v>0.15384615384615385</v>
      </c>
      <c r="H32" s="236">
        <f t="shared" ref="H32:H40" si="7">IF(F32=0,0,C32/F32)</f>
        <v>0.84615384615384615</v>
      </c>
      <c r="I32" s="236">
        <f t="shared" ref="I32:I40" si="8">IF(F32=0,0,D32/F32)</f>
        <v>0</v>
      </c>
      <c r="J32" s="236">
        <f t="shared" ref="J32:J40" si="9">IF(F32=0,0,E32/F32)</f>
        <v>0</v>
      </c>
      <c r="K32"/>
      <c r="L32"/>
      <c r="M32"/>
      <c r="N32"/>
      <c r="O32"/>
    </row>
    <row r="33" spans="1:15" ht="24.75" customHeight="1" x14ac:dyDescent="0.25">
      <c r="A33" s="86" t="s">
        <v>239</v>
      </c>
      <c r="B33" s="195">
        <v>2</v>
      </c>
      <c r="C33" s="175">
        <v>31</v>
      </c>
      <c r="D33" s="175">
        <v>0</v>
      </c>
      <c r="E33" s="175">
        <v>0</v>
      </c>
      <c r="F33" s="23">
        <f t="shared" si="5"/>
        <v>33</v>
      </c>
      <c r="G33" s="233">
        <f t="shared" si="6"/>
        <v>6.0606060606060608E-2</v>
      </c>
      <c r="H33" s="236">
        <f t="shared" si="7"/>
        <v>0.93939393939393945</v>
      </c>
      <c r="I33" s="236">
        <f t="shared" si="8"/>
        <v>0</v>
      </c>
      <c r="J33" s="236">
        <f t="shared" si="9"/>
        <v>0</v>
      </c>
      <c r="K33"/>
      <c r="L33"/>
      <c r="M33"/>
      <c r="N33"/>
      <c r="O33"/>
    </row>
    <row r="34" spans="1:15" ht="24.75" customHeight="1" x14ac:dyDescent="0.25">
      <c r="A34" s="86" t="s">
        <v>240</v>
      </c>
      <c r="B34" s="195">
        <v>7</v>
      </c>
      <c r="C34" s="175">
        <v>40</v>
      </c>
      <c r="D34" s="175">
        <v>0</v>
      </c>
      <c r="E34" s="175">
        <v>0</v>
      </c>
      <c r="F34" s="23">
        <f t="shared" si="5"/>
        <v>47</v>
      </c>
      <c r="G34" s="233">
        <f t="shared" si="6"/>
        <v>0.14893617021276595</v>
      </c>
      <c r="H34" s="236">
        <f t="shared" si="7"/>
        <v>0.85106382978723405</v>
      </c>
      <c r="I34" s="236">
        <f t="shared" si="8"/>
        <v>0</v>
      </c>
      <c r="J34" s="236">
        <f t="shared" si="9"/>
        <v>0</v>
      </c>
      <c r="K34"/>
      <c r="L34"/>
      <c r="M34"/>
      <c r="N34"/>
      <c r="O34"/>
    </row>
    <row r="35" spans="1:15" ht="24.75" customHeight="1" thickBot="1" x14ac:dyDescent="0.3">
      <c r="A35" s="86" t="s">
        <v>241</v>
      </c>
      <c r="B35" s="195">
        <v>3</v>
      </c>
      <c r="C35" s="175">
        <v>28</v>
      </c>
      <c r="D35" s="175">
        <v>0</v>
      </c>
      <c r="E35" s="175">
        <v>0</v>
      </c>
      <c r="F35" s="23">
        <f t="shared" si="5"/>
        <v>31</v>
      </c>
      <c r="G35" s="233">
        <f t="shared" si="6"/>
        <v>9.6774193548387094E-2</v>
      </c>
      <c r="H35" s="236">
        <f t="shared" si="7"/>
        <v>0.90322580645161288</v>
      </c>
      <c r="I35" s="236">
        <f t="shared" si="8"/>
        <v>0</v>
      </c>
      <c r="J35" s="236">
        <f t="shared" si="9"/>
        <v>0</v>
      </c>
      <c r="K35"/>
      <c r="L35"/>
      <c r="M35"/>
      <c r="N35"/>
      <c r="O35"/>
    </row>
    <row r="36" spans="1:15" ht="24.75" customHeight="1" thickBot="1" x14ac:dyDescent="0.3">
      <c r="A36" s="280" t="s">
        <v>236</v>
      </c>
      <c r="B36" s="245">
        <f>SUM(B31:B35)</f>
        <v>17</v>
      </c>
      <c r="C36" s="245">
        <f>SUM(C31:C35)</f>
        <v>133</v>
      </c>
      <c r="D36" s="245">
        <f>SUM(D31:D35)</f>
        <v>1</v>
      </c>
      <c r="E36" s="245">
        <f>SUM(E31:E35)</f>
        <v>0</v>
      </c>
      <c r="F36" s="246">
        <f t="shared" si="5"/>
        <v>151</v>
      </c>
      <c r="G36" s="278">
        <f t="shared" si="6"/>
        <v>0.11258278145695365</v>
      </c>
      <c r="H36" s="279">
        <f t="shared" si="7"/>
        <v>0.88079470198675491</v>
      </c>
      <c r="I36" s="279">
        <f t="shared" si="8"/>
        <v>6.6225165562913907E-3</v>
      </c>
      <c r="J36" s="279">
        <f t="shared" si="9"/>
        <v>0</v>
      </c>
      <c r="K36"/>
      <c r="L36"/>
      <c r="M36"/>
      <c r="N36"/>
      <c r="O36"/>
    </row>
    <row r="37" spans="1:15" ht="24.75" customHeight="1" x14ac:dyDescent="0.25">
      <c r="A37" s="86" t="s">
        <v>242</v>
      </c>
      <c r="B37" s="195">
        <v>9</v>
      </c>
      <c r="C37" s="175">
        <v>13</v>
      </c>
      <c r="D37" s="176">
        <v>0</v>
      </c>
      <c r="E37" s="176">
        <v>0</v>
      </c>
      <c r="F37" s="23">
        <f t="shared" si="5"/>
        <v>22</v>
      </c>
      <c r="G37" s="233">
        <f t="shared" si="6"/>
        <v>0.40909090909090912</v>
      </c>
      <c r="H37" s="236">
        <f t="shared" si="7"/>
        <v>0.59090909090909094</v>
      </c>
      <c r="I37" s="236">
        <f t="shared" si="8"/>
        <v>0</v>
      </c>
      <c r="J37" s="236">
        <f t="shared" si="9"/>
        <v>0</v>
      </c>
      <c r="K37"/>
      <c r="L37"/>
      <c r="M37"/>
      <c r="N37"/>
      <c r="O37"/>
    </row>
    <row r="38" spans="1:15" ht="24.75" customHeight="1" x14ac:dyDescent="0.25">
      <c r="A38" s="86" t="s">
        <v>243</v>
      </c>
      <c r="B38" s="195">
        <v>13</v>
      </c>
      <c r="C38" s="175">
        <v>10</v>
      </c>
      <c r="D38" s="176">
        <v>0</v>
      </c>
      <c r="E38" s="176">
        <v>0</v>
      </c>
      <c r="F38" s="23">
        <f t="shared" si="5"/>
        <v>23</v>
      </c>
      <c r="G38" s="233">
        <f t="shared" si="6"/>
        <v>0.56521739130434778</v>
      </c>
      <c r="H38" s="236">
        <f t="shared" si="7"/>
        <v>0.43478260869565216</v>
      </c>
      <c r="I38" s="236">
        <f t="shared" si="8"/>
        <v>0</v>
      </c>
      <c r="J38" s="236">
        <f t="shared" si="9"/>
        <v>0</v>
      </c>
      <c r="K38"/>
      <c r="L38"/>
      <c r="M38"/>
      <c r="N38"/>
      <c r="O38"/>
    </row>
    <row r="39" spans="1:15" ht="24.75" customHeight="1" thickBot="1" x14ac:dyDescent="0.3">
      <c r="A39" s="196" t="s">
        <v>244</v>
      </c>
      <c r="B39" s="199">
        <v>9</v>
      </c>
      <c r="C39" s="177">
        <v>22</v>
      </c>
      <c r="D39" s="176">
        <v>0</v>
      </c>
      <c r="E39" s="176">
        <v>0</v>
      </c>
      <c r="F39" s="197">
        <f t="shared" si="5"/>
        <v>31</v>
      </c>
      <c r="G39" s="237">
        <f t="shared" si="6"/>
        <v>0.29032258064516131</v>
      </c>
      <c r="H39" s="238">
        <f t="shared" si="7"/>
        <v>0.70967741935483875</v>
      </c>
      <c r="I39" s="238">
        <f t="shared" si="8"/>
        <v>0</v>
      </c>
      <c r="J39" s="238">
        <f t="shared" si="9"/>
        <v>0</v>
      </c>
      <c r="K39"/>
      <c r="L39"/>
      <c r="M39"/>
      <c r="N39"/>
      <c r="O39"/>
    </row>
    <row r="40" spans="1:15" ht="24.75" customHeight="1" thickBot="1" x14ac:dyDescent="0.3">
      <c r="A40" s="280" t="s">
        <v>383</v>
      </c>
      <c r="B40" s="248">
        <f>SUM(B36:B39)</f>
        <v>48</v>
      </c>
      <c r="C40" s="248">
        <f>SUM(C36:C39)</f>
        <v>178</v>
      </c>
      <c r="D40" s="248">
        <f>SUM(D36:D39)</f>
        <v>1</v>
      </c>
      <c r="E40" s="248">
        <f>SUM(E36:E39)</f>
        <v>0</v>
      </c>
      <c r="F40" s="249">
        <f t="shared" si="5"/>
        <v>227</v>
      </c>
      <c r="G40" s="281">
        <f t="shared" si="6"/>
        <v>0.21145374449339208</v>
      </c>
      <c r="H40" s="279">
        <f t="shared" si="7"/>
        <v>0.78414096916299558</v>
      </c>
      <c r="I40" s="279">
        <f t="shared" si="8"/>
        <v>4.4052863436123352E-3</v>
      </c>
      <c r="J40" s="279">
        <f t="shared" si="9"/>
        <v>0</v>
      </c>
      <c r="K40"/>
      <c r="L40"/>
      <c r="M40"/>
      <c r="N40"/>
      <c r="O40"/>
    </row>
    <row r="41" spans="1:15" ht="24.75" customHeight="1" x14ac:dyDescent="0.25">
      <c r="A41" s="302"/>
      <c r="B41" s="302"/>
      <c r="C41" s="214"/>
      <c r="D41" s="214"/>
      <c r="E41" s="214"/>
      <c r="F41" s="303"/>
      <c r="G41" s="304"/>
      <c r="H41" s="305"/>
      <c r="I41" s="305"/>
      <c r="J41" s="305"/>
      <c r="K41"/>
      <c r="L41"/>
      <c r="M41"/>
      <c r="N41"/>
      <c r="O41"/>
    </row>
    <row r="42" spans="1:15" ht="24.75" customHeight="1" x14ac:dyDescent="0.25">
      <c r="A42" s="302"/>
      <c r="B42" s="302"/>
      <c r="C42" s="214"/>
      <c r="D42" s="214"/>
      <c r="E42" s="214"/>
      <c r="F42" s="303"/>
      <c r="G42" s="304"/>
      <c r="H42" s="305"/>
      <c r="I42" s="305"/>
      <c r="J42" s="305"/>
      <c r="K42"/>
      <c r="L42"/>
      <c r="M42"/>
      <c r="N42"/>
      <c r="O42"/>
    </row>
    <row r="43" spans="1:15" ht="24.75" customHeight="1" x14ac:dyDescent="0.25">
      <c r="A43" s="302"/>
      <c r="B43" s="302"/>
      <c r="C43" s="214"/>
      <c r="D43" s="214"/>
      <c r="E43" s="214"/>
      <c r="F43" s="303"/>
      <c r="G43" s="304"/>
      <c r="H43" s="305"/>
      <c r="I43" s="305"/>
      <c r="J43" s="305"/>
    </row>
    <row r="44" spans="1:15" ht="24.75" customHeight="1" x14ac:dyDescent="0.25">
      <c r="A44" s="302"/>
      <c r="B44" s="302"/>
      <c r="C44" s="214"/>
      <c r="D44" s="214"/>
      <c r="E44" s="214"/>
      <c r="F44" s="303"/>
      <c r="G44" s="304"/>
      <c r="H44" s="305"/>
      <c r="I44" s="305"/>
      <c r="J44" s="305"/>
    </row>
    <row r="45" spans="1:15" ht="24.75" customHeight="1" x14ac:dyDescent="0.25">
      <c r="A45" s="309"/>
      <c r="B45" s="302"/>
      <c r="C45" s="302"/>
      <c r="D45" s="302"/>
      <c r="E45" s="302"/>
      <c r="F45" s="318"/>
      <c r="G45" s="319"/>
      <c r="H45" s="317"/>
      <c r="I45" s="317"/>
      <c r="J45" s="317"/>
    </row>
    <row r="46" spans="1:15" ht="24.75" customHeight="1" x14ac:dyDescent="0.2"/>
  </sheetData>
  <customSheetViews>
    <customSheetView guid="{44F1111D-E141-4521-B561-50BB9B217F94}" scale="50">
      <rowBreaks count="1" manualBreakCount="1">
        <brk id="27" max="16383" man="1"/>
      </rowBreaks>
      <colBreaks count="1" manualBreakCount="1">
        <brk id="10" max="44" man="1"/>
      </colBreaks>
      <pageMargins left="0.70866141732283472" right="0.70866141732283472" top="0.78740157480314965" bottom="0.78740157480314965" header="0.31496062992125984" footer="0.31496062992125984"/>
      <pageSetup paperSize="9" scale="43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43" orientation="portrait" r:id="rId2"/>
  <rowBreaks count="1" manualBreakCount="1">
    <brk id="26" max="16383" man="1"/>
  </rowBreaks>
  <colBreaks count="1" manualBreakCount="1">
    <brk id="10" max="44" man="1"/>
  </colBreak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4"/>
  <sheetViews>
    <sheetView topLeftCell="A31" zoomScale="50" zoomScaleNormal="50" zoomScaleSheetLayoutView="30" workbookViewId="0">
      <selection activeCell="J12" sqref="J12"/>
    </sheetView>
  </sheetViews>
  <sheetFormatPr baseColWidth="10" defaultColWidth="11.42578125" defaultRowHeight="15" x14ac:dyDescent="0.25"/>
  <cols>
    <col min="1" max="1" width="23.85546875" style="101" customWidth="1"/>
    <col min="2" max="6" width="10" style="101" customWidth="1"/>
    <col min="7" max="10" width="11.140625" style="101" customWidth="1"/>
    <col min="11" max="14" width="10" style="101" customWidth="1"/>
    <col min="15" max="24" width="11.42578125" style="101"/>
    <col min="31" max="16384" width="11.42578125" style="101"/>
  </cols>
  <sheetData>
    <row r="1" spans="1:24" s="102" customFormat="1" ht="15.75" x14ac:dyDescent="0.25">
      <c r="A1" s="16" t="s">
        <v>358</v>
      </c>
    </row>
    <row r="2" spans="1:24" x14ac:dyDescent="0.25">
      <c r="B2" s="103"/>
    </row>
    <row r="3" spans="1:24" x14ac:dyDescent="0.25">
      <c r="A3" s="19" t="s">
        <v>436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18" t="s">
        <v>11</v>
      </c>
      <c r="Q3" s="18"/>
      <c r="R3" s="102"/>
      <c r="S3" s="102"/>
      <c r="T3" s="102"/>
      <c r="U3" s="102"/>
      <c r="V3" s="102"/>
      <c r="W3" s="102"/>
      <c r="X3" s="102"/>
    </row>
    <row r="4" spans="1:24" x14ac:dyDescent="0.25">
      <c r="A4" s="5"/>
      <c r="B4" s="103"/>
    </row>
    <row r="5" spans="1:24" x14ac:dyDescent="0.25">
      <c r="A5" s="77" t="s">
        <v>10</v>
      </c>
      <c r="B5" s="103"/>
    </row>
    <row r="6" spans="1:24" x14ac:dyDescent="0.25">
      <c r="A6" s="5"/>
      <c r="B6" s="103"/>
    </row>
    <row r="7" spans="1:24" x14ac:dyDescent="0.25">
      <c r="A7" s="77" t="s">
        <v>4</v>
      </c>
      <c r="B7" s="77"/>
      <c r="C7" s="77"/>
      <c r="D7" s="77"/>
      <c r="E7" s="77"/>
      <c r="F7" s="77"/>
    </row>
    <row r="8" spans="1:24" x14ac:dyDescent="0.25">
      <c r="B8" s="103"/>
    </row>
    <row r="10" spans="1:24" ht="24.75" customHeight="1" x14ac:dyDescent="0.25">
      <c r="A10" s="46" t="s">
        <v>116</v>
      </c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/>
    </row>
    <row r="11" spans="1:24" ht="24.75" customHeight="1" x14ac:dyDescent="0.25">
      <c r="A11" s="78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4" ht="24.75" customHeight="1" x14ac:dyDescent="0.25">
      <c r="A12" s="194" t="s">
        <v>1</v>
      </c>
      <c r="B12" s="360" t="s">
        <v>347</v>
      </c>
      <c r="C12" s="360" t="s">
        <v>348</v>
      </c>
      <c r="D12" s="360" t="s">
        <v>349</v>
      </c>
      <c r="E12" s="360" t="s">
        <v>442</v>
      </c>
      <c r="F12" s="360" t="s">
        <v>383</v>
      </c>
      <c r="G12" s="360" t="s">
        <v>375</v>
      </c>
      <c r="H12" s="360" t="s">
        <v>376</v>
      </c>
      <c r="I12" s="360" t="s">
        <v>377</v>
      </c>
      <c r="J12" s="360" t="s">
        <v>443</v>
      </c>
      <c r="K12"/>
      <c r="L12"/>
      <c r="M12"/>
      <c r="N12"/>
      <c r="O12"/>
    </row>
    <row r="13" spans="1:24" ht="24.75" customHeight="1" x14ac:dyDescent="0.25">
      <c r="A13" s="86" t="s">
        <v>237</v>
      </c>
      <c r="B13" s="195">
        <v>3</v>
      </c>
      <c r="C13" s="175">
        <v>23</v>
      </c>
      <c r="D13" s="175">
        <v>1</v>
      </c>
      <c r="E13" s="175">
        <v>0</v>
      </c>
      <c r="F13" s="23">
        <f>SUM(B13:E13)</f>
        <v>27</v>
      </c>
      <c r="G13" s="233">
        <f>IF(F13=0,0,B13/F13)</f>
        <v>0.1111111111111111</v>
      </c>
      <c r="H13" s="233">
        <f>IF(F13=0,0,C13/F13)</f>
        <v>0.85185185185185186</v>
      </c>
      <c r="I13" s="233">
        <f>IF(F13=0,0,D13/F13)</f>
        <v>3.7037037037037035E-2</v>
      </c>
      <c r="J13" s="233">
        <f>IF(F13=0,0,E13/F13)</f>
        <v>0</v>
      </c>
      <c r="K13"/>
      <c r="L13"/>
      <c r="M13"/>
      <c r="N13"/>
      <c r="O13"/>
    </row>
    <row r="14" spans="1:24" ht="24.75" customHeight="1" x14ac:dyDescent="0.25">
      <c r="A14" s="86" t="s">
        <v>238</v>
      </c>
      <c r="B14" s="195">
        <v>2</v>
      </c>
      <c r="C14" s="175">
        <v>11</v>
      </c>
      <c r="D14" s="175">
        <v>0</v>
      </c>
      <c r="E14" s="175">
        <v>0</v>
      </c>
      <c r="F14" s="23">
        <f t="shared" ref="F14:F22" si="0">SUM(B14:E14)</f>
        <v>13</v>
      </c>
      <c r="G14" s="233">
        <f t="shared" ref="G14:G22" si="1">IF(F14=0,0,B14/F14)</f>
        <v>0.15384615384615385</v>
      </c>
      <c r="H14" s="236">
        <f t="shared" ref="H14:H22" si="2">IF(F14=0,0,C14/F14)</f>
        <v>0.84615384615384615</v>
      </c>
      <c r="I14" s="236">
        <f t="shared" ref="I14:I22" si="3">IF(F14=0,0,D14/F14)</f>
        <v>0</v>
      </c>
      <c r="J14" s="236">
        <f t="shared" ref="J14:J22" si="4">IF(F14=0,0,E14/F14)</f>
        <v>0</v>
      </c>
      <c r="K14"/>
      <c r="L14"/>
      <c r="M14"/>
      <c r="N14"/>
      <c r="O14"/>
    </row>
    <row r="15" spans="1:24" ht="24.75" customHeight="1" x14ac:dyDescent="0.25">
      <c r="A15" s="86" t="s">
        <v>239</v>
      </c>
      <c r="B15" s="195">
        <v>2</v>
      </c>
      <c r="C15" s="175">
        <v>31</v>
      </c>
      <c r="D15" s="175">
        <v>0</v>
      </c>
      <c r="E15" s="175">
        <v>0</v>
      </c>
      <c r="F15" s="23">
        <f t="shared" si="0"/>
        <v>33</v>
      </c>
      <c r="G15" s="233">
        <f t="shared" si="1"/>
        <v>6.0606060606060608E-2</v>
      </c>
      <c r="H15" s="236">
        <f t="shared" si="2"/>
        <v>0.93939393939393945</v>
      </c>
      <c r="I15" s="236">
        <f t="shared" si="3"/>
        <v>0</v>
      </c>
      <c r="J15" s="236">
        <f t="shared" si="4"/>
        <v>0</v>
      </c>
      <c r="K15"/>
      <c r="L15"/>
      <c r="M15"/>
      <c r="N15"/>
      <c r="O15"/>
    </row>
    <row r="16" spans="1:24" ht="24.75" customHeight="1" x14ac:dyDescent="0.25">
      <c r="A16" s="86" t="s">
        <v>240</v>
      </c>
      <c r="B16" s="195">
        <v>7</v>
      </c>
      <c r="C16" s="175">
        <v>40</v>
      </c>
      <c r="D16" s="175">
        <v>0</v>
      </c>
      <c r="E16" s="175">
        <v>0</v>
      </c>
      <c r="F16" s="23">
        <f t="shared" si="0"/>
        <v>47</v>
      </c>
      <c r="G16" s="233">
        <f t="shared" si="1"/>
        <v>0.14893617021276595</v>
      </c>
      <c r="H16" s="236">
        <f t="shared" si="2"/>
        <v>0.85106382978723405</v>
      </c>
      <c r="I16" s="236">
        <f t="shared" si="3"/>
        <v>0</v>
      </c>
      <c r="J16" s="236">
        <f t="shared" si="4"/>
        <v>0</v>
      </c>
      <c r="K16"/>
      <c r="L16"/>
      <c r="M16"/>
      <c r="N16"/>
      <c r="O16"/>
    </row>
    <row r="17" spans="1:15" ht="24.75" customHeight="1" thickBot="1" x14ac:dyDescent="0.3">
      <c r="A17" s="86" t="s">
        <v>241</v>
      </c>
      <c r="B17" s="195">
        <v>3</v>
      </c>
      <c r="C17" s="175">
        <v>28</v>
      </c>
      <c r="D17" s="175">
        <v>0</v>
      </c>
      <c r="E17" s="175">
        <v>0</v>
      </c>
      <c r="F17" s="23">
        <f t="shared" si="0"/>
        <v>31</v>
      </c>
      <c r="G17" s="233">
        <f t="shared" si="1"/>
        <v>9.6774193548387094E-2</v>
      </c>
      <c r="H17" s="236">
        <f t="shared" si="2"/>
        <v>0.90322580645161288</v>
      </c>
      <c r="I17" s="236">
        <f t="shared" si="3"/>
        <v>0</v>
      </c>
      <c r="J17" s="236">
        <f t="shared" si="4"/>
        <v>0</v>
      </c>
      <c r="K17"/>
      <c r="L17"/>
      <c r="M17"/>
      <c r="N17"/>
      <c r="O17"/>
    </row>
    <row r="18" spans="1:15" ht="24.75" customHeight="1" thickBot="1" x14ac:dyDescent="0.3">
      <c r="A18" s="280" t="s">
        <v>236</v>
      </c>
      <c r="B18" s="245">
        <f>SUM(B13:B17)</f>
        <v>17</v>
      </c>
      <c r="C18" s="245">
        <f>SUM(C13:C17)</f>
        <v>133</v>
      </c>
      <c r="D18" s="245">
        <f>SUM(D13:D17)</f>
        <v>1</v>
      </c>
      <c r="E18" s="245">
        <f>SUM(E13:E17)</f>
        <v>0</v>
      </c>
      <c r="F18" s="246">
        <f t="shared" si="0"/>
        <v>151</v>
      </c>
      <c r="G18" s="278">
        <f t="shared" si="1"/>
        <v>0.11258278145695365</v>
      </c>
      <c r="H18" s="279">
        <f t="shared" si="2"/>
        <v>0.88079470198675491</v>
      </c>
      <c r="I18" s="279">
        <f t="shared" si="3"/>
        <v>6.6225165562913907E-3</v>
      </c>
      <c r="J18" s="279">
        <f t="shared" si="4"/>
        <v>0</v>
      </c>
      <c r="K18"/>
      <c r="L18"/>
      <c r="M18"/>
      <c r="N18"/>
      <c r="O18"/>
    </row>
    <row r="19" spans="1:15" ht="24.75" customHeight="1" x14ac:dyDescent="0.25">
      <c r="A19" s="86" t="s">
        <v>242</v>
      </c>
      <c r="B19" s="195">
        <v>9</v>
      </c>
      <c r="C19" s="175">
        <v>13</v>
      </c>
      <c r="D19" s="176">
        <v>0</v>
      </c>
      <c r="E19" s="176">
        <v>0</v>
      </c>
      <c r="F19" s="23">
        <f t="shared" si="0"/>
        <v>22</v>
      </c>
      <c r="G19" s="233">
        <f t="shared" si="1"/>
        <v>0.40909090909090912</v>
      </c>
      <c r="H19" s="236">
        <f t="shared" si="2"/>
        <v>0.59090909090909094</v>
      </c>
      <c r="I19" s="236">
        <f t="shared" si="3"/>
        <v>0</v>
      </c>
      <c r="J19" s="236">
        <f t="shared" si="4"/>
        <v>0</v>
      </c>
      <c r="K19"/>
      <c r="L19"/>
      <c r="M19"/>
      <c r="N19"/>
      <c r="O19"/>
    </row>
    <row r="20" spans="1:15" ht="24.75" customHeight="1" x14ac:dyDescent="0.25">
      <c r="A20" s="86" t="s">
        <v>243</v>
      </c>
      <c r="B20" s="195">
        <v>13</v>
      </c>
      <c r="C20" s="175">
        <v>10</v>
      </c>
      <c r="D20" s="176">
        <v>0</v>
      </c>
      <c r="E20" s="176">
        <v>0</v>
      </c>
      <c r="F20" s="23">
        <f t="shared" si="0"/>
        <v>23</v>
      </c>
      <c r="G20" s="233">
        <f t="shared" si="1"/>
        <v>0.56521739130434778</v>
      </c>
      <c r="H20" s="236">
        <f t="shared" si="2"/>
        <v>0.43478260869565216</v>
      </c>
      <c r="I20" s="236">
        <f t="shared" si="3"/>
        <v>0</v>
      </c>
      <c r="J20" s="236">
        <f t="shared" si="4"/>
        <v>0</v>
      </c>
      <c r="K20"/>
      <c r="L20"/>
      <c r="M20"/>
      <c r="N20"/>
      <c r="O20"/>
    </row>
    <row r="21" spans="1:15" ht="24.75" customHeight="1" thickBot="1" x14ac:dyDescent="0.3">
      <c r="A21" s="196" t="s">
        <v>244</v>
      </c>
      <c r="B21" s="199">
        <v>9</v>
      </c>
      <c r="C21" s="177">
        <v>22</v>
      </c>
      <c r="D21" s="176">
        <v>0</v>
      </c>
      <c r="E21" s="176">
        <v>0</v>
      </c>
      <c r="F21" s="197">
        <f t="shared" si="0"/>
        <v>31</v>
      </c>
      <c r="G21" s="237">
        <f t="shared" si="1"/>
        <v>0.29032258064516131</v>
      </c>
      <c r="H21" s="238">
        <f t="shared" si="2"/>
        <v>0.70967741935483875</v>
      </c>
      <c r="I21" s="238">
        <f t="shared" si="3"/>
        <v>0</v>
      </c>
      <c r="J21" s="238">
        <f t="shared" si="4"/>
        <v>0</v>
      </c>
      <c r="K21"/>
      <c r="L21"/>
      <c r="M21"/>
      <c r="N21"/>
      <c r="O21"/>
    </row>
    <row r="22" spans="1:15" ht="24.75" customHeight="1" thickBot="1" x14ac:dyDescent="0.3">
      <c r="A22" s="280" t="s">
        <v>383</v>
      </c>
      <c r="B22" s="248">
        <f>SUM(B18:B21)</f>
        <v>48</v>
      </c>
      <c r="C22" s="248">
        <f>SUM(C18:C21)</f>
        <v>178</v>
      </c>
      <c r="D22" s="248">
        <f>SUM(D18:D21)</f>
        <v>1</v>
      </c>
      <c r="E22" s="248">
        <f>SUM(E18:E21)</f>
        <v>0</v>
      </c>
      <c r="F22" s="249">
        <f t="shared" si="0"/>
        <v>227</v>
      </c>
      <c r="G22" s="281">
        <f t="shared" si="1"/>
        <v>0.21145374449339208</v>
      </c>
      <c r="H22" s="279">
        <f t="shared" si="2"/>
        <v>0.78414096916299558</v>
      </c>
      <c r="I22" s="279">
        <f t="shared" si="3"/>
        <v>4.4052863436123352E-3</v>
      </c>
      <c r="J22" s="279">
        <f t="shared" si="4"/>
        <v>0</v>
      </c>
      <c r="K22"/>
      <c r="L22"/>
      <c r="M22"/>
      <c r="N22"/>
      <c r="O22"/>
    </row>
    <row r="23" spans="1:15" ht="24.75" customHeight="1" x14ac:dyDescent="0.25">
      <c r="A23" s="302"/>
      <c r="B23" s="302"/>
      <c r="C23" s="214"/>
      <c r="D23" s="214"/>
      <c r="E23" s="214"/>
      <c r="F23" s="303"/>
      <c r="G23" s="304"/>
      <c r="H23" s="305"/>
      <c r="I23" s="305"/>
      <c r="J23" s="305"/>
      <c r="K23"/>
      <c r="L23"/>
      <c r="M23"/>
      <c r="N23"/>
      <c r="O23"/>
    </row>
    <row r="24" spans="1:15" ht="24.75" customHeight="1" x14ac:dyDescent="0.25">
      <c r="A24" s="302"/>
      <c r="B24" s="302"/>
      <c r="C24" s="214"/>
      <c r="D24" s="214"/>
      <c r="E24" s="214"/>
      <c r="F24" s="303"/>
      <c r="G24" s="304"/>
      <c r="H24" s="305"/>
      <c r="I24" s="305"/>
      <c r="J24" s="305"/>
      <c r="K24"/>
      <c r="L24"/>
      <c r="M24"/>
      <c r="N24"/>
      <c r="O24"/>
    </row>
    <row r="25" spans="1:15" ht="24.75" customHeight="1" x14ac:dyDescent="0.25">
      <c r="A25" s="302"/>
      <c r="B25" s="302"/>
      <c r="C25" s="214"/>
      <c r="D25" s="214"/>
      <c r="E25" s="214"/>
      <c r="F25" s="303"/>
      <c r="G25" s="304"/>
      <c r="H25" s="305"/>
      <c r="I25" s="305"/>
      <c r="J25" s="305"/>
      <c r="K25"/>
      <c r="L25"/>
      <c r="M25"/>
      <c r="N25"/>
      <c r="O25"/>
    </row>
    <row r="26" spans="1:15" ht="24.75" customHeight="1" x14ac:dyDescent="0.25">
      <c r="A26" s="309"/>
      <c r="B26" s="309"/>
      <c r="C26" s="309"/>
      <c r="D26" s="309"/>
      <c r="E26" s="309"/>
      <c r="F26" s="310"/>
      <c r="G26" s="311"/>
      <c r="H26" s="305"/>
      <c r="I26" s="305"/>
      <c r="J26" s="305"/>
      <c r="K26"/>
      <c r="L26"/>
      <c r="M26"/>
      <c r="N26"/>
      <c r="O26"/>
    </row>
    <row r="27" spans="1:15" ht="24.75" customHeight="1" x14ac:dyDescent="0.25">
      <c r="A27" s="80"/>
      <c r="B27" s="42"/>
      <c r="C27" s="42"/>
      <c r="D27" s="42"/>
      <c r="E27" s="43"/>
      <c r="F27" s="43"/>
      <c r="G27"/>
      <c r="H27"/>
    </row>
    <row r="28" spans="1:15" ht="24.75" customHeight="1" x14ac:dyDescent="0.25"/>
    <row r="29" spans="1:15" ht="24.75" customHeight="1" x14ac:dyDescent="0.25">
      <c r="A29" s="314" t="s">
        <v>117</v>
      </c>
      <c r="B29" s="320"/>
      <c r="C29" s="320"/>
      <c r="D29" s="320"/>
      <c r="E29" s="320"/>
      <c r="F29" s="320"/>
      <c r="G29" s="320"/>
      <c r="H29" s="320"/>
      <c r="I29" s="321"/>
      <c r="J29" s="321"/>
    </row>
    <row r="30" spans="1:15" ht="24.75" customHeight="1" x14ac:dyDescent="0.25">
      <c r="A30" s="322"/>
      <c r="B30" s="320"/>
      <c r="C30" s="320"/>
      <c r="D30" s="320"/>
      <c r="E30" s="320"/>
      <c r="F30" s="320"/>
      <c r="G30" s="320"/>
      <c r="H30" s="320"/>
      <c r="I30" s="321"/>
      <c r="J30" s="321"/>
    </row>
    <row r="31" spans="1:15" ht="24.75" customHeight="1" x14ac:dyDescent="0.25">
      <c r="A31" s="308" t="s">
        <v>1</v>
      </c>
      <c r="B31" s="356" t="s">
        <v>347</v>
      </c>
      <c r="C31" s="356" t="s">
        <v>348</v>
      </c>
      <c r="D31" s="356" t="s">
        <v>349</v>
      </c>
      <c r="E31" s="356" t="s">
        <v>442</v>
      </c>
      <c r="F31" s="356" t="s">
        <v>383</v>
      </c>
      <c r="G31" s="356" t="s">
        <v>369</v>
      </c>
      <c r="H31" s="356" t="s">
        <v>371</v>
      </c>
      <c r="I31" s="356" t="s">
        <v>374</v>
      </c>
      <c r="J31" s="356" t="s">
        <v>448</v>
      </c>
      <c r="K31" s="360" t="s">
        <v>375</v>
      </c>
      <c r="L31" s="360" t="s">
        <v>376</v>
      </c>
      <c r="M31" s="360" t="s">
        <v>377</v>
      </c>
      <c r="N31" s="360" t="s">
        <v>443</v>
      </c>
    </row>
    <row r="32" spans="1:15" ht="24.75" customHeight="1" x14ac:dyDescent="0.25">
      <c r="A32" s="86" t="s">
        <v>237</v>
      </c>
      <c r="B32" s="195">
        <v>6</v>
      </c>
      <c r="C32" s="195">
        <v>46</v>
      </c>
      <c r="D32" s="195">
        <v>1</v>
      </c>
      <c r="E32" s="195">
        <v>0</v>
      </c>
      <c r="F32" s="86">
        <f>SUM(B32:E32)</f>
        <v>53</v>
      </c>
      <c r="G32" s="208">
        <v>2</v>
      </c>
      <c r="H32" s="208">
        <v>24</v>
      </c>
      <c r="I32" s="208">
        <f>SUM(D1,D16)</f>
        <v>0</v>
      </c>
      <c r="J32" s="208">
        <f>SUM(E1,E16)</f>
        <v>0</v>
      </c>
      <c r="K32" s="239">
        <f>IF(G32=0,0,G32/B32)</f>
        <v>0.33333333333333331</v>
      </c>
      <c r="L32" s="239">
        <f>IF(H32=0,0,H32/C32)</f>
        <v>0.52173913043478259</v>
      </c>
      <c r="M32" s="239">
        <f>IF(I32=0,0,I32/D32)</f>
        <v>0</v>
      </c>
      <c r="N32" s="239">
        <f>IF(J32=0,0,J32/E32)</f>
        <v>0</v>
      </c>
    </row>
    <row r="33" spans="1:14" ht="24.75" customHeight="1" x14ac:dyDescent="0.25">
      <c r="A33" s="86" t="s">
        <v>238</v>
      </c>
      <c r="B33" s="195">
        <v>2</v>
      </c>
      <c r="C33" s="195">
        <v>11</v>
      </c>
      <c r="D33" s="195">
        <v>0</v>
      </c>
      <c r="E33" s="195">
        <v>0</v>
      </c>
      <c r="F33" s="86">
        <f t="shared" ref="F33:F40" si="5">SUM(B33:E33)</f>
        <v>13</v>
      </c>
      <c r="G33" s="208"/>
      <c r="H33" s="209"/>
      <c r="I33" s="209"/>
      <c r="J33" s="209"/>
      <c r="K33" s="239">
        <f t="shared" ref="K33:N41" si="6">IF(G33=0,0,G33/B33)</f>
        <v>0</v>
      </c>
      <c r="L33" s="240">
        <f t="shared" si="6"/>
        <v>0</v>
      </c>
      <c r="M33" s="240">
        <f t="shared" si="6"/>
        <v>0</v>
      </c>
      <c r="N33" s="240">
        <f t="shared" si="6"/>
        <v>0</v>
      </c>
    </row>
    <row r="34" spans="1:14" ht="24.75" customHeight="1" x14ac:dyDescent="0.25">
      <c r="A34" s="86" t="s">
        <v>239</v>
      </c>
      <c r="B34" s="195">
        <v>2</v>
      </c>
      <c r="C34" s="195">
        <v>31</v>
      </c>
      <c r="D34" s="195">
        <v>0</v>
      </c>
      <c r="E34" s="195">
        <v>0</v>
      </c>
      <c r="F34" s="86">
        <f t="shared" si="5"/>
        <v>33</v>
      </c>
      <c r="G34" s="208"/>
      <c r="H34" s="209"/>
      <c r="I34" s="209"/>
      <c r="J34" s="209"/>
      <c r="K34" s="239">
        <f t="shared" si="6"/>
        <v>0</v>
      </c>
      <c r="L34" s="240">
        <f t="shared" si="6"/>
        <v>0</v>
      </c>
      <c r="M34" s="240">
        <f t="shared" si="6"/>
        <v>0</v>
      </c>
      <c r="N34" s="240">
        <f t="shared" si="6"/>
        <v>0</v>
      </c>
    </row>
    <row r="35" spans="1:14" ht="24.75" customHeight="1" x14ac:dyDescent="0.25">
      <c r="A35" s="86" t="s">
        <v>240</v>
      </c>
      <c r="B35" s="195">
        <v>7</v>
      </c>
      <c r="C35" s="195">
        <v>40</v>
      </c>
      <c r="D35" s="195">
        <v>0</v>
      </c>
      <c r="E35" s="195">
        <v>0</v>
      </c>
      <c r="F35" s="86">
        <f t="shared" si="5"/>
        <v>47</v>
      </c>
      <c r="G35" s="208"/>
      <c r="H35" s="209"/>
      <c r="I35" s="209"/>
      <c r="J35" s="209"/>
      <c r="K35" s="239">
        <f t="shared" si="6"/>
        <v>0</v>
      </c>
      <c r="L35" s="240">
        <f t="shared" si="6"/>
        <v>0</v>
      </c>
      <c r="M35" s="240">
        <f t="shared" si="6"/>
        <v>0</v>
      </c>
      <c r="N35" s="240">
        <f t="shared" si="6"/>
        <v>0</v>
      </c>
    </row>
    <row r="36" spans="1:14" ht="24.75" customHeight="1" thickBot="1" x14ac:dyDescent="0.3">
      <c r="A36" s="86" t="s">
        <v>241</v>
      </c>
      <c r="B36" s="195">
        <v>3</v>
      </c>
      <c r="C36" s="195">
        <v>28</v>
      </c>
      <c r="D36" s="195">
        <v>0</v>
      </c>
      <c r="E36" s="195">
        <v>0</v>
      </c>
      <c r="F36" s="86">
        <f t="shared" si="5"/>
        <v>31</v>
      </c>
      <c r="G36" s="208"/>
      <c r="H36" s="209"/>
      <c r="I36" s="209"/>
      <c r="J36" s="209"/>
      <c r="K36" s="239">
        <f t="shared" si="6"/>
        <v>0</v>
      </c>
      <c r="L36" s="240">
        <f t="shared" si="6"/>
        <v>0</v>
      </c>
      <c r="M36" s="240">
        <f t="shared" si="6"/>
        <v>0</v>
      </c>
      <c r="N36" s="240">
        <f t="shared" si="6"/>
        <v>0</v>
      </c>
    </row>
    <row r="37" spans="1:14" ht="24.75" customHeight="1" thickBot="1" x14ac:dyDescent="0.3">
      <c r="A37" s="277" t="s">
        <v>236</v>
      </c>
      <c r="B37" s="296">
        <f>SUM(B32:B36)</f>
        <v>20</v>
      </c>
      <c r="C37" s="296">
        <f t="shared" ref="C37:J37" si="7">SUM(C32:C36)</f>
        <v>156</v>
      </c>
      <c r="D37" s="296">
        <f t="shared" si="7"/>
        <v>1</v>
      </c>
      <c r="E37" s="296">
        <f t="shared" si="7"/>
        <v>0</v>
      </c>
      <c r="F37" s="296">
        <f>SUM(F32:F36)</f>
        <v>177</v>
      </c>
      <c r="G37" s="245">
        <f t="shared" si="7"/>
        <v>2</v>
      </c>
      <c r="H37" s="245">
        <f t="shared" si="7"/>
        <v>24</v>
      </c>
      <c r="I37" s="245">
        <f t="shared" si="7"/>
        <v>0</v>
      </c>
      <c r="J37" s="245">
        <f t="shared" si="7"/>
        <v>0</v>
      </c>
      <c r="K37" s="247">
        <f t="shared" si="6"/>
        <v>0.1</v>
      </c>
      <c r="L37" s="251">
        <f t="shared" si="6"/>
        <v>0.15384615384615385</v>
      </c>
      <c r="M37" s="251">
        <f t="shared" si="6"/>
        <v>0</v>
      </c>
      <c r="N37" s="251">
        <f t="shared" si="6"/>
        <v>0</v>
      </c>
    </row>
    <row r="38" spans="1:14" ht="24.75" customHeight="1" x14ac:dyDescent="0.25">
      <c r="A38" s="86" t="s">
        <v>242</v>
      </c>
      <c r="B38" s="195"/>
      <c r="C38" s="195"/>
      <c r="D38" s="195"/>
      <c r="E38" s="195"/>
      <c r="F38" s="86">
        <f t="shared" si="5"/>
        <v>0</v>
      </c>
      <c r="G38" s="208"/>
      <c r="H38" s="209"/>
      <c r="I38" s="209"/>
      <c r="J38" s="209"/>
      <c r="K38" s="239">
        <f t="shared" si="6"/>
        <v>0</v>
      </c>
      <c r="L38" s="240">
        <f t="shared" si="6"/>
        <v>0</v>
      </c>
      <c r="M38" s="240">
        <f t="shared" si="6"/>
        <v>0</v>
      </c>
      <c r="N38" s="240">
        <f t="shared" si="6"/>
        <v>0</v>
      </c>
    </row>
    <row r="39" spans="1:14" ht="24.75" customHeight="1" x14ac:dyDescent="0.25">
      <c r="A39" s="86" t="s">
        <v>243</v>
      </c>
      <c r="B39" s="195"/>
      <c r="C39" s="195"/>
      <c r="D39" s="195"/>
      <c r="E39" s="195"/>
      <c r="F39" s="86">
        <f t="shared" si="5"/>
        <v>0</v>
      </c>
      <c r="G39" s="208"/>
      <c r="H39" s="209"/>
      <c r="I39" s="209"/>
      <c r="J39" s="209"/>
      <c r="K39" s="239">
        <f t="shared" si="6"/>
        <v>0</v>
      </c>
      <c r="L39" s="240">
        <f t="shared" si="6"/>
        <v>0</v>
      </c>
      <c r="M39" s="240">
        <f t="shared" si="6"/>
        <v>0</v>
      </c>
      <c r="N39" s="240">
        <f t="shared" si="6"/>
        <v>0</v>
      </c>
    </row>
    <row r="40" spans="1:14" ht="24.75" customHeight="1" thickBot="1" x14ac:dyDescent="0.3">
      <c r="A40" s="196" t="s">
        <v>244</v>
      </c>
      <c r="B40" s="199"/>
      <c r="C40" s="199"/>
      <c r="D40" s="199"/>
      <c r="E40" s="199"/>
      <c r="F40" s="196">
        <f t="shared" si="5"/>
        <v>0</v>
      </c>
      <c r="G40" s="210"/>
      <c r="H40" s="211"/>
      <c r="I40" s="211"/>
      <c r="J40" s="211"/>
      <c r="K40" s="241">
        <f t="shared" si="6"/>
        <v>0</v>
      </c>
      <c r="L40" s="242">
        <f t="shared" si="6"/>
        <v>0</v>
      </c>
      <c r="M40" s="242">
        <f t="shared" si="6"/>
        <v>0</v>
      </c>
      <c r="N40" s="242">
        <f t="shared" si="6"/>
        <v>0</v>
      </c>
    </row>
    <row r="41" spans="1:14" ht="24.75" customHeight="1" thickBot="1" x14ac:dyDescent="0.3">
      <c r="A41" s="198" t="s">
        <v>383</v>
      </c>
      <c r="B41" s="297">
        <f>SUM(B37:B40)</f>
        <v>20</v>
      </c>
      <c r="C41" s="297">
        <f t="shared" ref="C41:J41" si="8">SUM(C37:C40)</f>
        <v>156</v>
      </c>
      <c r="D41" s="297">
        <f t="shared" si="8"/>
        <v>1</v>
      </c>
      <c r="E41" s="297">
        <f t="shared" si="8"/>
        <v>0</v>
      </c>
      <c r="F41" s="297">
        <f t="shared" si="8"/>
        <v>177</v>
      </c>
      <c r="G41" s="297">
        <f t="shared" si="8"/>
        <v>2</v>
      </c>
      <c r="H41" s="297">
        <f t="shared" si="8"/>
        <v>24</v>
      </c>
      <c r="I41" s="297">
        <f t="shared" si="8"/>
        <v>0</v>
      </c>
      <c r="J41" s="297">
        <f t="shared" si="8"/>
        <v>0</v>
      </c>
      <c r="K41" s="201">
        <f t="shared" si="6"/>
        <v>0.1</v>
      </c>
      <c r="L41" s="202">
        <f t="shared" si="6"/>
        <v>0.15384615384615385</v>
      </c>
      <c r="M41" s="202">
        <f t="shared" si="6"/>
        <v>0</v>
      </c>
      <c r="N41" s="202">
        <f t="shared" si="6"/>
        <v>0</v>
      </c>
    </row>
    <row r="42" spans="1:14" ht="24.75" customHeight="1" x14ac:dyDescent="0.25"/>
    <row r="43" spans="1:14" ht="24.75" customHeight="1" x14ac:dyDescent="0.25">
      <c r="A43" s="212" t="s">
        <v>455</v>
      </c>
    </row>
    <row r="44" spans="1:14" ht="24.75" customHeight="1" x14ac:dyDescent="0.25">
      <c r="A44" s="212"/>
    </row>
    <row r="45" spans="1:14" ht="24.75" customHeight="1" x14ac:dyDescent="0.25">
      <c r="A45" s="372" t="s">
        <v>446</v>
      </c>
    </row>
    <row r="46" spans="1:14" ht="24.75" customHeight="1" x14ac:dyDescent="0.25">
      <c r="A46" s="373" t="s">
        <v>447</v>
      </c>
    </row>
    <row r="47" spans="1:14" ht="24.75" customHeight="1" x14ac:dyDescent="0.25"/>
    <row r="48" spans="1:14" ht="24.75" customHeight="1" x14ac:dyDescent="0.25">
      <c r="A48" s="314" t="s">
        <v>118</v>
      </c>
      <c r="B48" s="306"/>
      <c r="C48" s="306"/>
      <c r="D48" s="306"/>
      <c r="E48" s="306"/>
      <c r="F48" s="306"/>
      <c r="G48" s="306"/>
      <c r="H48" s="306"/>
      <c r="I48" s="300"/>
      <c r="J48" s="300"/>
    </row>
    <row r="49" spans="1:14" ht="24.75" customHeight="1" x14ac:dyDescent="0.25">
      <c r="A49" s="315"/>
      <c r="B49" s="306"/>
      <c r="C49" s="306"/>
      <c r="D49" s="306"/>
      <c r="E49" s="306"/>
      <c r="F49" s="306"/>
      <c r="G49" s="306"/>
      <c r="H49" s="306"/>
      <c r="I49" s="300"/>
      <c r="J49" s="300"/>
    </row>
    <row r="50" spans="1:14" ht="24.75" customHeight="1" x14ac:dyDescent="0.25">
      <c r="A50" s="301" t="s">
        <v>1</v>
      </c>
      <c r="B50" s="292" t="s">
        <v>347</v>
      </c>
      <c r="C50" s="292" t="s">
        <v>348</v>
      </c>
      <c r="D50" s="292" t="s">
        <v>349</v>
      </c>
      <c r="E50" s="292" t="s">
        <v>442</v>
      </c>
      <c r="F50" s="292" t="s">
        <v>383</v>
      </c>
      <c r="G50" s="292" t="s">
        <v>370</v>
      </c>
      <c r="H50" s="292" t="s">
        <v>372</v>
      </c>
      <c r="I50" s="292" t="s">
        <v>373</v>
      </c>
      <c r="J50" s="292" t="s">
        <v>451</v>
      </c>
      <c r="K50" s="170" t="s">
        <v>375</v>
      </c>
      <c r="L50" s="170" t="s">
        <v>376</v>
      </c>
      <c r="M50" s="170" t="s">
        <v>377</v>
      </c>
      <c r="N50" s="170" t="s">
        <v>443</v>
      </c>
    </row>
    <row r="51" spans="1:14" ht="24.75" customHeight="1" x14ac:dyDescent="0.25">
      <c r="A51" s="86" t="s">
        <v>237</v>
      </c>
      <c r="B51" s="195">
        <v>6</v>
      </c>
      <c r="C51" s="195">
        <v>46</v>
      </c>
      <c r="D51" s="195">
        <v>1</v>
      </c>
      <c r="E51" s="195">
        <v>0</v>
      </c>
      <c r="F51" s="86">
        <f>SUM(B51:E51)</f>
        <v>53</v>
      </c>
      <c r="G51" s="208">
        <v>2</v>
      </c>
      <c r="H51" s="208">
        <v>24</v>
      </c>
      <c r="I51" s="208">
        <f>SUM(D16,D32)</f>
        <v>1</v>
      </c>
      <c r="J51" s="208">
        <f>SUM(E16,E32)</f>
        <v>0</v>
      </c>
      <c r="K51" s="239">
        <f>IF(G51=0,0,G51/B51)</f>
        <v>0.33333333333333331</v>
      </c>
      <c r="L51" s="239">
        <f>IF(H51=0,0,H51/C51)</f>
        <v>0.52173913043478259</v>
      </c>
      <c r="M51" s="239">
        <f>IF(I51=0,0,I51/D51)</f>
        <v>1</v>
      </c>
      <c r="N51" s="239">
        <f>IF(J51=0,0,J51/E51)</f>
        <v>0</v>
      </c>
    </row>
    <row r="52" spans="1:14" ht="24.75" customHeight="1" x14ac:dyDescent="0.25">
      <c r="A52" s="86" t="s">
        <v>238</v>
      </c>
      <c r="B52" s="195">
        <v>2</v>
      </c>
      <c r="C52" s="195">
        <v>11</v>
      </c>
      <c r="D52" s="195">
        <v>0</v>
      </c>
      <c r="E52" s="195">
        <v>0</v>
      </c>
      <c r="F52" s="86">
        <f t="shared" ref="F52:F55" si="9">SUM(B52:E52)</f>
        <v>13</v>
      </c>
      <c r="G52" s="208"/>
      <c r="H52" s="209"/>
      <c r="I52" s="209"/>
      <c r="J52" s="209"/>
      <c r="K52" s="239">
        <f t="shared" ref="K52:N60" si="10">IF(G52=0,0,G52/B52)</f>
        <v>0</v>
      </c>
      <c r="L52" s="240">
        <f t="shared" si="10"/>
        <v>0</v>
      </c>
      <c r="M52" s="240">
        <f t="shared" si="10"/>
        <v>0</v>
      </c>
      <c r="N52" s="240">
        <f t="shared" si="10"/>
        <v>0</v>
      </c>
    </row>
    <row r="53" spans="1:14" ht="24.75" customHeight="1" x14ac:dyDescent="0.25">
      <c r="A53" s="86" t="s">
        <v>239</v>
      </c>
      <c r="B53" s="195">
        <v>2</v>
      </c>
      <c r="C53" s="195">
        <v>31</v>
      </c>
      <c r="D53" s="195">
        <v>0</v>
      </c>
      <c r="E53" s="195">
        <v>0</v>
      </c>
      <c r="F53" s="86">
        <f t="shared" si="9"/>
        <v>33</v>
      </c>
      <c r="G53" s="208"/>
      <c r="H53" s="209"/>
      <c r="I53" s="209"/>
      <c r="J53" s="209"/>
      <c r="K53" s="239">
        <f t="shared" si="10"/>
        <v>0</v>
      </c>
      <c r="L53" s="240">
        <f t="shared" si="10"/>
        <v>0</v>
      </c>
      <c r="M53" s="240">
        <f t="shared" si="10"/>
        <v>0</v>
      </c>
      <c r="N53" s="240">
        <f t="shared" si="10"/>
        <v>0</v>
      </c>
    </row>
    <row r="54" spans="1:14" ht="24.75" customHeight="1" x14ac:dyDescent="0.25">
      <c r="A54" s="86" t="s">
        <v>240</v>
      </c>
      <c r="B54" s="195">
        <v>7</v>
      </c>
      <c r="C54" s="195">
        <v>40</v>
      </c>
      <c r="D54" s="195">
        <v>0</v>
      </c>
      <c r="E54" s="195">
        <v>0</v>
      </c>
      <c r="F54" s="86">
        <f t="shared" si="9"/>
        <v>47</v>
      </c>
      <c r="G54" s="208"/>
      <c r="H54" s="209"/>
      <c r="I54" s="209"/>
      <c r="J54" s="209"/>
      <c r="K54" s="239">
        <f t="shared" si="10"/>
        <v>0</v>
      </c>
      <c r="L54" s="240">
        <f t="shared" si="10"/>
        <v>0</v>
      </c>
      <c r="M54" s="240">
        <f t="shared" si="10"/>
        <v>0</v>
      </c>
      <c r="N54" s="240">
        <f t="shared" si="10"/>
        <v>0</v>
      </c>
    </row>
    <row r="55" spans="1:14" ht="24.75" customHeight="1" thickBot="1" x14ac:dyDescent="0.3">
      <c r="A55" s="86" t="s">
        <v>241</v>
      </c>
      <c r="B55" s="195">
        <v>3</v>
      </c>
      <c r="C55" s="195">
        <v>28</v>
      </c>
      <c r="D55" s="195">
        <v>0</v>
      </c>
      <c r="E55" s="195">
        <v>0</v>
      </c>
      <c r="F55" s="86">
        <f t="shared" si="9"/>
        <v>31</v>
      </c>
      <c r="G55" s="208"/>
      <c r="H55" s="209"/>
      <c r="I55" s="209"/>
      <c r="J55" s="209"/>
      <c r="K55" s="239">
        <f t="shared" si="10"/>
        <v>0</v>
      </c>
      <c r="L55" s="240">
        <f t="shared" si="10"/>
        <v>0</v>
      </c>
      <c r="M55" s="240">
        <f t="shared" si="10"/>
        <v>0</v>
      </c>
      <c r="N55" s="240">
        <f t="shared" si="10"/>
        <v>0</v>
      </c>
    </row>
    <row r="56" spans="1:14" ht="24.75" customHeight="1" thickBot="1" x14ac:dyDescent="0.3">
      <c r="A56" s="277" t="s">
        <v>236</v>
      </c>
      <c r="B56" s="296">
        <f>SUM(B51:B55)</f>
        <v>20</v>
      </c>
      <c r="C56" s="296">
        <f t="shared" ref="C56:J56" si="11">SUM(C51:C55)</f>
        <v>156</v>
      </c>
      <c r="D56" s="296">
        <f t="shared" si="11"/>
        <v>1</v>
      </c>
      <c r="E56" s="296">
        <f t="shared" si="11"/>
        <v>0</v>
      </c>
      <c r="F56" s="296">
        <f t="shared" si="11"/>
        <v>177</v>
      </c>
      <c r="G56" s="245">
        <f t="shared" si="11"/>
        <v>2</v>
      </c>
      <c r="H56" s="245">
        <f t="shared" si="11"/>
        <v>24</v>
      </c>
      <c r="I56" s="245">
        <f t="shared" si="11"/>
        <v>1</v>
      </c>
      <c r="J56" s="245">
        <f t="shared" si="11"/>
        <v>0</v>
      </c>
      <c r="K56" s="247">
        <f t="shared" si="10"/>
        <v>0.1</v>
      </c>
      <c r="L56" s="251">
        <f t="shared" si="10"/>
        <v>0.15384615384615385</v>
      </c>
      <c r="M56" s="251">
        <f t="shared" si="10"/>
        <v>1</v>
      </c>
      <c r="N56" s="251">
        <f t="shared" si="10"/>
        <v>0</v>
      </c>
    </row>
    <row r="57" spans="1:14" ht="24.75" customHeight="1" x14ac:dyDescent="0.25">
      <c r="A57" s="86" t="s">
        <v>242</v>
      </c>
      <c r="B57" s="195"/>
      <c r="C57" s="195"/>
      <c r="D57" s="195"/>
      <c r="E57" s="195"/>
      <c r="F57" s="86">
        <f t="shared" ref="F57:F59" si="12">SUM(B57:E57)</f>
        <v>0</v>
      </c>
      <c r="G57" s="208"/>
      <c r="H57" s="209"/>
      <c r="I57" s="209"/>
      <c r="J57" s="209"/>
      <c r="K57" s="239">
        <f t="shared" si="10"/>
        <v>0</v>
      </c>
      <c r="L57" s="240">
        <f t="shared" si="10"/>
        <v>0</v>
      </c>
      <c r="M57" s="240">
        <f t="shared" si="10"/>
        <v>0</v>
      </c>
      <c r="N57" s="240">
        <f t="shared" si="10"/>
        <v>0</v>
      </c>
    </row>
    <row r="58" spans="1:14" ht="24.75" customHeight="1" x14ac:dyDescent="0.25">
      <c r="A58" s="86" t="s">
        <v>243</v>
      </c>
      <c r="B58" s="195"/>
      <c r="C58" s="195"/>
      <c r="D58" s="195"/>
      <c r="E58" s="195"/>
      <c r="F58" s="86">
        <f t="shared" si="12"/>
        <v>0</v>
      </c>
      <c r="G58" s="208"/>
      <c r="H58" s="209"/>
      <c r="I58" s="209"/>
      <c r="J58" s="209"/>
      <c r="K58" s="239">
        <f t="shared" si="10"/>
        <v>0</v>
      </c>
      <c r="L58" s="240">
        <f t="shared" si="10"/>
        <v>0</v>
      </c>
      <c r="M58" s="240">
        <f t="shared" si="10"/>
        <v>0</v>
      </c>
      <c r="N58" s="240">
        <f t="shared" si="10"/>
        <v>0</v>
      </c>
    </row>
    <row r="59" spans="1:14" ht="24.75" customHeight="1" thickBot="1" x14ac:dyDescent="0.3">
      <c r="A59" s="196" t="s">
        <v>244</v>
      </c>
      <c r="B59" s="199"/>
      <c r="C59" s="199"/>
      <c r="D59" s="199"/>
      <c r="E59" s="199"/>
      <c r="F59" s="196">
        <f t="shared" si="12"/>
        <v>0</v>
      </c>
      <c r="G59" s="210"/>
      <c r="H59" s="211"/>
      <c r="I59" s="211"/>
      <c r="J59" s="211"/>
      <c r="K59" s="241">
        <f t="shared" si="10"/>
        <v>0</v>
      </c>
      <c r="L59" s="242">
        <f t="shared" si="10"/>
        <v>0</v>
      </c>
      <c r="M59" s="242">
        <f t="shared" si="10"/>
        <v>0</v>
      </c>
      <c r="N59" s="242">
        <f t="shared" si="10"/>
        <v>0</v>
      </c>
    </row>
    <row r="60" spans="1:14" ht="24.75" customHeight="1" thickBot="1" x14ac:dyDescent="0.3">
      <c r="A60" s="198" t="s">
        <v>383</v>
      </c>
      <c r="B60" s="297">
        <f>SUM(B56:B59)</f>
        <v>20</v>
      </c>
      <c r="C60" s="297">
        <f t="shared" ref="C60:J60" si="13">SUM(C56:C59)</f>
        <v>156</v>
      </c>
      <c r="D60" s="297">
        <f t="shared" si="13"/>
        <v>1</v>
      </c>
      <c r="E60" s="297">
        <f t="shared" si="13"/>
        <v>0</v>
      </c>
      <c r="F60" s="297">
        <f t="shared" si="13"/>
        <v>177</v>
      </c>
      <c r="G60" s="297">
        <f t="shared" si="13"/>
        <v>2</v>
      </c>
      <c r="H60" s="297">
        <f t="shared" si="13"/>
        <v>24</v>
      </c>
      <c r="I60" s="297">
        <f t="shared" si="13"/>
        <v>1</v>
      </c>
      <c r="J60" s="297">
        <f t="shared" si="13"/>
        <v>0</v>
      </c>
      <c r="K60" s="201">
        <f t="shared" si="10"/>
        <v>0.1</v>
      </c>
      <c r="L60" s="202">
        <f t="shared" si="10"/>
        <v>0.15384615384615385</v>
      </c>
      <c r="M60" s="202">
        <f t="shared" si="10"/>
        <v>1</v>
      </c>
      <c r="N60" s="202">
        <f t="shared" si="10"/>
        <v>0</v>
      </c>
    </row>
    <row r="61" spans="1:14" ht="24.75" customHeight="1" x14ac:dyDescent="0.25">
      <c r="A61" s="302"/>
      <c r="B61" s="302"/>
      <c r="C61" s="214"/>
      <c r="D61" s="214"/>
      <c r="E61" s="214"/>
      <c r="F61" s="303"/>
      <c r="G61" s="304"/>
      <c r="H61" s="305"/>
      <c r="I61" s="305"/>
      <c r="J61" s="305"/>
    </row>
    <row r="62" spans="1:14" ht="24.75" customHeight="1" x14ac:dyDescent="0.25">
      <c r="A62" s="101" t="s">
        <v>456</v>
      </c>
      <c r="B62" s="302"/>
      <c r="C62" s="214"/>
      <c r="D62" s="214"/>
      <c r="E62" s="214"/>
      <c r="F62" s="303"/>
      <c r="G62" s="304"/>
      <c r="H62" s="305"/>
      <c r="I62" s="305"/>
      <c r="J62" s="305"/>
    </row>
    <row r="63" spans="1:14" ht="24.75" customHeight="1" x14ac:dyDescent="0.25">
      <c r="A63" s="302"/>
      <c r="B63" s="302"/>
      <c r="C63" s="214"/>
      <c r="D63" s="214"/>
      <c r="E63" s="214"/>
      <c r="F63" s="303"/>
      <c r="G63" s="304"/>
      <c r="H63" s="305"/>
      <c r="I63" s="305"/>
      <c r="J63" s="305"/>
    </row>
    <row r="64" spans="1:14" ht="24.75" customHeight="1" x14ac:dyDescent="0.25">
      <c r="A64" s="372" t="s">
        <v>446</v>
      </c>
      <c r="B64" s="309"/>
      <c r="C64" s="309"/>
      <c r="D64" s="309"/>
      <c r="E64" s="309"/>
      <c r="F64" s="310"/>
      <c r="G64" s="311"/>
      <c r="H64" s="305"/>
      <c r="I64" s="305"/>
      <c r="J64" s="305"/>
    </row>
    <row r="65" spans="1:1" ht="24.75" customHeight="1" x14ac:dyDescent="0.25">
      <c r="A65" s="373" t="s">
        <v>447</v>
      </c>
    </row>
    <row r="66" spans="1:1" ht="24.75" customHeight="1" x14ac:dyDescent="0.25"/>
    <row r="67" spans="1:1" ht="24.75" customHeight="1" x14ac:dyDescent="0.25"/>
    <row r="68" spans="1:1" ht="24.75" customHeight="1" x14ac:dyDescent="0.25"/>
    <row r="69" spans="1:1" ht="24.75" customHeight="1" x14ac:dyDescent="0.25"/>
    <row r="70" spans="1:1" ht="24.75" customHeight="1" x14ac:dyDescent="0.25"/>
    <row r="71" spans="1:1" ht="24.75" customHeight="1" x14ac:dyDescent="0.25"/>
    <row r="72" spans="1:1" ht="24.75" customHeight="1" x14ac:dyDescent="0.25"/>
    <row r="73" spans="1:1" ht="24.75" customHeight="1" x14ac:dyDescent="0.25"/>
    <row r="74" spans="1:1" ht="24.75" customHeight="1" x14ac:dyDescent="0.25"/>
  </sheetData>
  <customSheetViews>
    <customSheetView guid="{44F1111D-E141-4521-B561-50BB9B217F94}" scale="60">
      <rowBreaks count="1" manualBreakCount="1">
        <brk id="28" max="26" man="1"/>
      </rowBreaks>
      <colBreaks count="1" manualBreakCount="1">
        <brk id="14" max="65" man="1"/>
      </colBreaks>
      <pageMargins left="0.70866141732283472" right="0.70866141732283472" top="0.78740157480314965" bottom="0.78740157480314965" header="0.31496062992125984" footer="0.31496062992125984"/>
      <pageSetup paperSize="9" scale="54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4" orientation="portrait" r:id="rId2"/>
  <rowBreaks count="1" manualBreakCount="1">
    <brk id="27" max="26" man="1"/>
  </rowBreaks>
  <colBreaks count="1" manualBreakCount="1">
    <brk id="14" max="65" man="1"/>
  </colBreaks>
  <ignoredErrors>
    <ignoredError sqref="F37 F56" formula="1"/>
  </ignoredError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07"/>
  <sheetViews>
    <sheetView topLeftCell="A90" zoomScale="60" zoomScaleNormal="60" zoomScaleSheetLayoutView="30" workbookViewId="0">
      <selection activeCell="N113" sqref="N113"/>
    </sheetView>
  </sheetViews>
  <sheetFormatPr baseColWidth="10" defaultColWidth="11.42578125" defaultRowHeight="24.75" customHeight="1" x14ac:dyDescent="0.2"/>
  <cols>
    <col min="1" max="1" width="23.85546875" style="101" customWidth="1"/>
    <col min="2" max="10" width="8.5703125" style="101" customWidth="1"/>
    <col min="11" max="16384" width="11.42578125" style="101"/>
  </cols>
  <sheetData>
    <row r="1" spans="1:22" s="102" customFormat="1" ht="24.75" customHeight="1" x14ac:dyDescent="0.25">
      <c r="A1" s="16" t="s">
        <v>298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2" ht="24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22" ht="24.7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/>
      <c r="L3" s="19" t="s">
        <v>11</v>
      </c>
      <c r="M3" s="19"/>
      <c r="N3" s="102"/>
      <c r="O3" s="102"/>
      <c r="P3" s="102"/>
      <c r="Q3" s="102"/>
      <c r="R3" s="19"/>
      <c r="S3" s="19"/>
      <c r="T3" s="19"/>
      <c r="U3" s="19"/>
    </row>
    <row r="4" spans="1:22" ht="24.75" customHeight="1" x14ac:dyDescent="0.25">
      <c r="A4" s="5"/>
      <c r="B4" s="103"/>
      <c r="C4" s="103"/>
      <c r="D4" s="103"/>
      <c r="K4"/>
      <c r="L4"/>
      <c r="M4"/>
      <c r="N4"/>
      <c r="O4"/>
      <c r="P4"/>
      <c r="Q4"/>
    </row>
    <row r="5" spans="1:22" ht="24.75" customHeight="1" x14ac:dyDescent="0.25">
      <c r="A5" s="77" t="s">
        <v>10</v>
      </c>
      <c r="B5" s="103"/>
      <c r="C5" s="103"/>
      <c r="D5" s="103"/>
      <c r="K5"/>
      <c r="L5"/>
      <c r="M5"/>
      <c r="N5"/>
      <c r="O5"/>
      <c r="P5"/>
      <c r="Q5"/>
    </row>
    <row r="6" spans="1:22" ht="24.75" customHeight="1" x14ac:dyDescent="0.2">
      <c r="A6" s="5"/>
      <c r="B6" s="103"/>
      <c r="C6" s="103"/>
      <c r="D6" s="103"/>
      <c r="K6" s="5"/>
    </row>
    <row r="7" spans="1:22" ht="24.75" customHeight="1" x14ac:dyDescent="0.2">
      <c r="A7" s="77" t="s">
        <v>4</v>
      </c>
      <c r="B7" s="77"/>
      <c r="C7" s="77"/>
      <c r="D7" s="77"/>
      <c r="E7" s="77"/>
      <c r="F7" s="77"/>
      <c r="G7" s="77"/>
      <c r="H7" s="77"/>
      <c r="I7" s="77"/>
      <c r="K7" s="51"/>
    </row>
    <row r="8" spans="1:22" ht="24.75" customHeight="1" x14ac:dyDescent="0.2">
      <c r="B8" s="103"/>
      <c r="C8" s="103"/>
      <c r="D8" s="103"/>
    </row>
    <row r="9" spans="1:22" ht="24.75" customHeight="1" x14ac:dyDescent="0.25">
      <c r="A9" s="4" t="s">
        <v>290</v>
      </c>
      <c r="B9" s="103"/>
      <c r="C9" s="103"/>
      <c r="D9" s="103"/>
    </row>
    <row r="10" spans="1:22" ht="24.75" customHeight="1" x14ac:dyDescent="0.2">
      <c r="B10" s="103"/>
      <c r="C10" s="103"/>
      <c r="D10" s="103"/>
    </row>
    <row r="11" spans="1:22" s="69" customFormat="1" ht="24.75" customHeight="1" x14ac:dyDescent="0.25">
      <c r="A11" s="114" t="s">
        <v>39</v>
      </c>
      <c r="B11" s="360" t="s">
        <v>347</v>
      </c>
      <c r="C11" s="360" t="s">
        <v>348</v>
      </c>
      <c r="D11" s="360" t="s">
        <v>349</v>
      </c>
      <c r="E11" s="360" t="s">
        <v>442</v>
      </c>
      <c r="F11" s="360" t="s">
        <v>383</v>
      </c>
      <c r="G11" s="360" t="s">
        <v>375</v>
      </c>
      <c r="H11" s="360" t="s">
        <v>376</v>
      </c>
      <c r="I11" s="360" t="s">
        <v>377</v>
      </c>
      <c r="J11" s="360" t="s">
        <v>443</v>
      </c>
      <c r="K11" s="323"/>
      <c r="L11" s="323"/>
      <c r="M11" s="323"/>
    </row>
    <row r="12" spans="1:22" ht="24.75" customHeight="1" x14ac:dyDescent="0.2">
      <c r="A12" s="109" t="s">
        <v>412</v>
      </c>
      <c r="B12" s="175">
        <v>24</v>
      </c>
      <c r="C12" s="175">
        <v>15</v>
      </c>
      <c r="D12" s="175">
        <v>0</v>
      </c>
      <c r="E12" s="175">
        <v>4</v>
      </c>
      <c r="F12" s="145">
        <f>SUM(B12:E12)</f>
        <v>43</v>
      </c>
      <c r="G12" s="168">
        <f>IF(B12=0, 0, B12/F12)</f>
        <v>0.55813953488372092</v>
      </c>
      <c r="H12" s="168">
        <f>IF(C12=0,0,C12/F12)</f>
        <v>0.34883720930232559</v>
      </c>
      <c r="I12" s="168">
        <f>IF(D12=0,0,D12/F12)</f>
        <v>0</v>
      </c>
      <c r="J12" s="168">
        <f>IF(E12=0,0,E12/F12)</f>
        <v>9.3023255813953487E-2</v>
      </c>
    </row>
    <row r="13" spans="1:22" ht="24.75" customHeight="1" x14ac:dyDescent="0.2">
      <c r="A13" s="119" t="s">
        <v>120</v>
      </c>
      <c r="B13" s="175"/>
      <c r="C13" s="175"/>
      <c r="D13" s="175"/>
      <c r="E13" s="175"/>
      <c r="F13" s="145">
        <f t="shared" ref="F13:F15" si="0">SUM(B13:E13)</f>
        <v>0</v>
      </c>
      <c r="G13" s="168">
        <f t="shared" ref="G13:G16" si="1">IF(B13=0, 0, B13/F13)</f>
        <v>0</v>
      </c>
      <c r="H13" s="168">
        <f t="shared" ref="H13:H16" si="2">IF(C13=0,0,C13/F13)</f>
        <v>0</v>
      </c>
      <c r="I13" s="168">
        <f t="shared" ref="I13:I16" si="3">IF(D13=0,0,D13/F13)</f>
        <v>0</v>
      </c>
      <c r="J13" s="168">
        <f t="shared" ref="J13:J16" si="4">IF(E13=0,0,E13/F13)</f>
        <v>0</v>
      </c>
    </row>
    <row r="14" spans="1:22" ht="24.75" customHeight="1" x14ac:dyDescent="0.2">
      <c r="A14" s="118" t="s">
        <v>121</v>
      </c>
      <c r="B14" s="175"/>
      <c r="C14" s="175"/>
      <c r="D14" s="175"/>
      <c r="E14" s="175"/>
      <c r="F14" s="145">
        <f t="shared" si="0"/>
        <v>0</v>
      </c>
      <c r="G14" s="168">
        <f t="shared" si="1"/>
        <v>0</v>
      </c>
      <c r="H14" s="168">
        <f t="shared" si="2"/>
        <v>0</v>
      </c>
      <c r="I14" s="168">
        <f t="shared" si="3"/>
        <v>0</v>
      </c>
      <c r="J14" s="168">
        <f t="shared" si="4"/>
        <v>0</v>
      </c>
    </row>
    <row r="15" spans="1:22" ht="24.75" customHeight="1" thickBot="1" x14ac:dyDescent="0.25">
      <c r="A15" s="113" t="s">
        <v>119</v>
      </c>
      <c r="B15" s="177"/>
      <c r="C15" s="177"/>
      <c r="D15" s="177"/>
      <c r="E15" s="177"/>
      <c r="F15" s="324">
        <f t="shared" si="0"/>
        <v>0</v>
      </c>
      <c r="G15" s="200">
        <f t="shared" si="1"/>
        <v>0</v>
      </c>
      <c r="H15" s="200">
        <f t="shared" si="2"/>
        <v>0</v>
      </c>
      <c r="I15" s="200">
        <f t="shared" si="3"/>
        <v>0</v>
      </c>
      <c r="J15" s="200">
        <f t="shared" si="4"/>
        <v>0</v>
      </c>
    </row>
    <row r="16" spans="1:22" s="14" customFormat="1" ht="24.75" customHeight="1" thickBot="1" x14ac:dyDescent="0.25">
      <c r="A16" s="325" t="s">
        <v>383</v>
      </c>
      <c r="B16" s="348">
        <f>SUM(B12:B15)</f>
        <v>24</v>
      </c>
      <c r="C16" s="348">
        <f t="shared" ref="C16:E16" si="5">SUM(C12:C15)</f>
        <v>15</v>
      </c>
      <c r="D16" s="348">
        <f t="shared" si="5"/>
        <v>0</v>
      </c>
      <c r="E16" s="348">
        <f t="shared" si="5"/>
        <v>4</v>
      </c>
      <c r="F16" s="326">
        <f>SUM(F12:F15)</f>
        <v>43</v>
      </c>
      <c r="G16" s="327">
        <f t="shared" si="1"/>
        <v>0.55813953488372092</v>
      </c>
      <c r="H16" s="327">
        <f t="shared" si="2"/>
        <v>0.34883720930232559</v>
      </c>
      <c r="I16" s="327">
        <f t="shared" si="3"/>
        <v>0</v>
      </c>
      <c r="J16" s="327">
        <f t="shared" si="4"/>
        <v>9.3023255813953487E-2</v>
      </c>
      <c r="V16" s="101"/>
    </row>
    <row r="17" spans="1:22" ht="24.75" customHeight="1" x14ac:dyDescent="0.2">
      <c r="A17" s="5"/>
    </row>
    <row r="18" spans="1:22" ht="24.75" customHeight="1" x14ac:dyDescent="0.2">
      <c r="A18" s="5"/>
    </row>
    <row r="19" spans="1:22" ht="24.75" customHeight="1" x14ac:dyDescent="0.2">
      <c r="A19" s="5"/>
    </row>
    <row r="20" spans="1:22" ht="24.75" customHeight="1" x14ac:dyDescent="0.2">
      <c r="A20" s="5"/>
    </row>
    <row r="22" spans="1:22" ht="24.75" customHeight="1" x14ac:dyDescent="0.25">
      <c r="A22" s="4" t="s">
        <v>291</v>
      </c>
      <c r="B22" s="103"/>
      <c r="C22" s="103"/>
      <c r="D22" s="103"/>
    </row>
    <row r="23" spans="1:22" ht="24.75" customHeight="1" x14ac:dyDescent="0.2">
      <c r="B23" s="103"/>
      <c r="C23" s="103"/>
      <c r="D23" s="103"/>
    </row>
    <row r="24" spans="1:22" s="69" customFormat="1" ht="24.75" customHeight="1" x14ac:dyDescent="0.25">
      <c r="A24" s="114" t="s">
        <v>39</v>
      </c>
      <c r="B24" s="360" t="s">
        <v>347</v>
      </c>
      <c r="C24" s="360" t="s">
        <v>348</v>
      </c>
      <c r="D24" s="360" t="s">
        <v>349</v>
      </c>
      <c r="E24" s="360" t="s">
        <v>442</v>
      </c>
      <c r="F24" s="360" t="s">
        <v>383</v>
      </c>
      <c r="G24" s="360" t="s">
        <v>375</v>
      </c>
      <c r="H24" s="360" t="s">
        <v>376</v>
      </c>
      <c r="I24" s="360" t="s">
        <v>377</v>
      </c>
      <c r="J24" s="360" t="s">
        <v>443</v>
      </c>
    </row>
    <row r="25" spans="1:22" ht="24.75" customHeight="1" x14ac:dyDescent="0.2">
      <c r="A25" s="109" t="s">
        <v>412</v>
      </c>
      <c r="B25" s="175">
        <v>24</v>
      </c>
      <c r="C25" s="175">
        <v>15</v>
      </c>
      <c r="D25" s="175">
        <v>0</v>
      </c>
      <c r="E25" s="175">
        <v>4</v>
      </c>
      <c r="F25" s="145">
        <f>SUM(B25:E25)</f>
        <v>43</v>
      </c>
      <c r="G25" s="168">
        <f>IF(B25=0, 0, B25/F25)</f>
        <v>0.55813953488372092</v>
      </c>
      <c r="H25" s="168">
        <f>IF(C25=0,0,C25/F25)</f>
        <v>0.34883720930232559</v>
      </c>
      <c r="I25" s="168">
        <f>IF(D25=0,0,D25/F25)</f>
        <v>0</v>
      </c>
      <c r="J25" s="168">
        <f>IF(E25=0,0,E25/F25)</f>
        <v>9.3023255813953487E-2</v>
      </c>
    </row>
    <row r="26" spans="1:22" ht="24.75" customHeight="1" x14ac:dyDescent="0.2">
      <c r="A26" s="119" t="s">
        <v>120</v>
      </c>
      <c r="B26" s="175"/>
      <c r="C26" s="175"/>
      <c r="D26" s="175"/>
      <c r="E26" s="175"/>
      <c r="F26" s="145">
        <f t="shared" ref="F26:F28" si="6">SUM(B26:E26)</f>
        <v>0</v>
      </c>
      <c r="G26" s="168">
        <f t="shared" ref="G26:G29" si="7">IF(B26=0, 0, B26/F26)</f>
        <v>0</v>
      </c>
      <c r="H26" s="168">
        <f t="shared" ref="H26:H29" si="8">IF(C26=0,0,C26/F26)</f>
        <v>0</v>
      </c>
      <c r="I26" s="168">
        <f t="shared" ref="I26:I29" si="9">IF(D26=0,0,D26/F26)</f>
        <v>0</v>
      </c>
      <c r="J26" s="168">
        <f t="shared" ref="J26:J29" si="10">IF(E26=0,0,E26/F26)</f>
        <v>0</v>
      </c>
    </row>
    <row r="27" spans="1:22" ht="24.75" customHeight="1" x14ac:dyDescent="0.2">
      <c r="A27" s="118" t="s">
        <v>121</v>
      </c>
      <c r="B27" s="175"/>
      <c r="C27" s="175"/>
      <c r="D27" s="175"/>
      <c r="E27" s="175"/>
      <c r="F27" s="145">
        <f t="shared" si="6"/>
        <v>0</v>
      </c>
      <c r="G27" s="168">
        <f t="shared" si="7"/>
        <v>0</v>
      </c>
      <c r="H27" s="168">
        <f t="shared" si="8"/>
        <v>0</v>
      </c>
      <c r="I27" s="168">
        <f t="shared" si="9"/>
        <v>0</v>
      </c>
      <c r="J27" s="168">
        <f t="shared" si="10"/>
        <v>0</v>
      </c>
    </row>
    <row r="28" spans="1:22" ht="24.75" customHeight="1" thickBot="1" x14ac:dyDescent="0.25">
      <c r="A28" s="293" t="s">
        <v>119</v>
      </c>
      <c r="B28" s="177"/>
      <c r="C28" s="177"/>
      <c r="D28" s="177"/>
      <c r="E28" s="177"/>
      <c r="F28" s="324">
        <f t="shared" si="6"/>
        <v>0</v>
      </c>
      <c r="G28" s="200">
        <f t="shared" si="7"/>
        <v>0</v>
      </c>
      <c r="H28" s="200">
        <f t="shared" si="8"/>
        <v>0</v>
      </c>
      <c r="I28" s="200">
        <f t="shared" si="9"/>
        <v>0</v>
      </c>
      <c r="J28" s="200">
        <f t="shared" si="10"/>
        <v>0</v>
      </c>
    </row>
    <row r="29" spans="1:22" s="14" customFormat="1" ht="24.75" customHeight="1" thickBot="1" x14ac:dyDescent="0.25">
      <c r="A29" s="325" t="s">
        <v>383</v>
      </c>
      <c r="B29" s="348">
        <f>SUM(B25:B28)</f>
        <v>24</v>
      </c>
      <c r="C29" s="348">
        <f t="shared" ref="C29" si="11">SUM(C25:C28)</f>
        <v>15</v>
      </c>
      <c r="D29" s="348">
        <f t="shared" ref="D29" si="12">SUM(D25:D28)</f>
        <v>0</v>
      </c>
      <c r="E29" s="348">
        <f t="shared" ref="E29" si="13">SUM(E25:E28)</f>
        <v>4</v>
      </c>
      <c r="F29" s="326">
        <f>SUM(F25:F28)</f>
        <v>43</v>
      </c>
      <c r="G29" s="327">
        <f t="shared" si="7"/>
        <v>0.55813953488372092</v>
      </c>
      <c r="H29" s="327">
        <f t="shared" si="8"/>
        <v>0.34883720930232559</v>
      </c>
      <c r="I29" s="327">
        <f t="shared" si="9"/>
        <v>0</v>
      </c>
      <c r="J29" s="327">
        <f t="shared" si="10"/>
        <v>9.3023255813953487E-2</v>
      </c>
      <c r="V29" s="101"/>
    </row>
    <row r="30" spans="1:22" customFormat="1" ht="24.75" customHeight="1" x14ac:dyDescent="0.25"/>
    <row r="31" spans="1:22" ht="24.75" customHeight="1" x14ac:dyDescent="0.2">
      <c r="A31" s="5"/>
    </row>
    <row r="32" spans="1:22" ht="24.75" customHeight="1" x14ac:dyDescent="0.2">
      <c r="A32" s="5"/>
    </row>
    <row r="33" spans="1:22" ht="24.75" customHeight="1" x14ac:dyDescent="0.2">
      <c r="B33" s="103"/>
      <c r="C33" s="103"/>
      <c r="D33" s="103"/>
    </row>
    <row r="34" spans="1:22" ht="24.75" customHeight="1" x14ac:dyDescent="0.25">
      <c r="A34" s="4" t="s">
        <v>292</v>
      </c>
      <c r="B34" s="103"/>
      <c r="C34" s="103"/>
      <c r="D34" s="103"/>
    </row>
    <row r="35" spans="1:22" ht="24.75" customHeight="1" x14ac:dyDescent="0.2">
      <c r="B35" s="103"/>
      <c r="C35" s="103"/>
      <c r="D35" s="103"/>
    </row>
    <row r="36" spans="1:22" s="69" customFormat="1" ht="24.75" customHeight="1" x14ac:dyDescent="0.25">
      <c r="A36" s="114" t="s">
        <v>39</v>
      </c>
      <c r="B36" s="360" t="s">
        <v>347</v>
      </c>
      <c r="C36" s="360" t="s">
        <v>348</v>
      </c>
      <c r="D36" s="360" t="s">
        <v>349</v>
      </c>
      <c r="E36" s="360" t="s">
        <v>442</v>
      </c>
      <c r="F36" s="360" t="s">
        <v>383</v>
      </c>
      <c r="G36" s="360" t="s">
        <v>375</v>
      </c>
      <c r="H36" s="360" t="s">
        <v>376</v>
      </c>
      <c r="I36" s="360" t="s">
        <v>377</v>
      </c>
      <c r="J36" s="360" t="s">
        <v>443</v>
      </c>
    </row>
    <row r="37" spans="1:22" ht="24.75" customHeight="1" x14ac:dyDescent="0.2">
      <c r="A37" s="109" t="s">
        <v>412</v>
      </c>
      <c r="B37" s="175">
        <v>24</v>
      </c>
      <c r="C37" s="175"/>
      <c r="D37" s="175"/>
      <c r="E37" s="175">
        <v>4</v>
      </c>
      <c r="F37" s="145">
        <f>SUM(B37:E37)</f>
        <v>28</v>
      </c>
      <c r="G37" s="168">
        <f>IF(B37=0, 0, B37/F37)</f>
        <v>0.8571428571428571</v>
      </c>
      <c r="H37" s="168">
        <f>IF(C37=0,0,C37/F37)</f>
        <v>0</v>
      </c>
      <c r="I37" s="168">
        <f>IF(D37=0,0,D37/F37)</f>
        <v>0</v>
      </c>
      <c r="J37" s="168">
        <f>IF(E37=0,0,E37/F37)</f>
        <v>0.14285714285714285</v>
      </c>
    </row>
    <row r="38" spans="1:22" ht="24.75" customHeight="1" x14ac:dyDescent="0.2">
      <c r="A38" s="119" t="s">
        <v>120</v>
      </c>
      <c r="B38" s="175"/>
      <c r="C38" s="175">
        <v>44</v>
      </c>
      <c r="D38" s="175"/>
      <c r="E38" s="175"/>
      <c r="F38" s="145">
        <f t="shared" ref="F38:F40" si="14">SUM(B38:E38)</f>
        <v>44</v>
      </c>
      <c r="G38" s="168">
        <f t="shared" ref="G38:G41" si="15">IF(B38=0, 0, B38/F38)</f>
        <v>0</v>
      </c>
      <c r="H38" s="168">
        <f t="shared" ref="H38:H41" si="16">IF(C38=0,0,C38/F38)</f>
        <v>1</v>
      </c>
      <c r="I38" s="168">
        <f t="shared" ref="I38:I41" si="17">IF(D38=0,0,D38/F38)</f>
        <v>0</v>
      </c>
      <c r="J38" s="168">
        <f t="shared" ref="J38:J41" si="18">IF(E38=0,0,E38/F38)</f>
        <v>0</v>
      </c>
    </row>
    <row r="39" spans="1:22" ht="24.75" customHeight="1" x14ac:dyDescent="0.2">
      <c r="A39" s="118" t="s">
        <v>121</v>
      </c>
      <c r="B39" s="175"/>
      <c r="C39" s="175">
        <v>5</v>
      </c>
      <c r="D39" s="175"/>
      <c r="E39" s="175"/>
      <c r="F39" s="145">
        <f t="shared" si="14"/>
        <v>5</v>
      </c>
      <c r="G39" s="168">
        <f t="shared" si="15"/>
        <v>0</v>
      </c>
      <c r="H39" s="168">
        <f t="shared" si="16"/>
        <v>1</v>
      </c>
      <c r="I39" s="168">
        <f t="shared" si="17"/>
        <v>0</v>
      </c>
      <c r="J39" s="168">
        <f t="shared" si="18"/>
        <v>0</v>
      </c>
    </row>
    <row r="40" spans="1:22" ht="24.75" customHeight="1" thickBot="1" x14ac:dyDescent="0.25">
      <c r="A40" s="293" t="s">
        <v>119</v>
      </c>
      <c r="B40" s="177"/>
      <c r="C40" s="177"/>
      <c r="D40" s="177"/>
      <c r="E40" s="177"/>
      <c r="F40" s="324">
        <f t="shared" si="14"/>
        <v>0</v>
      </c>
      <c r="G40" s="200">
        <f t="shared" si="15"/>
        <v>0</v>
      </c>
      <c r="H40" s="200">
        <f t="shared" si="16"/>
        <v>0</v>
      </c>
      <c r="I40" s="200">
        <f t="shared" si="17"/>
        <v>0</v>
      </c>
      <c r="J40" s="200">
        <f t="shared" si="18"/>
        <v>0</v>
      </c>
    </row>
    <row r="41" spans="1:22" s="14" customFormat="1" ht="24.75" customHeight="1" thickBot="1" x14ac:dyDescent="0.25">
      <c r="A41" s="325" t="s">
        <v>383</v>
      </c>
      <c r="B41" s="348">
        <f>SUM(B37:B40)</f>
        <v>24</v>
      </c>
      <c r="C41" s="348">
        <f t="shared" ref="C41" si="19">SUM(C37:C40)</f>
        <v>49</v>
      </c>
      <c r="D41" s="348">
        <f t="shared" ref="D41" si="20">SUM(D37:D40)</f>
        <v>0</v>
      </c>
      <c r="E41" s="348">
        <f t="shared" ref="E41" si="21">SUM(E37:E40)</f>
        <v>4</v>
      </c>
      <c r="F41" s="326">
        <f>SUM(F37:F40)</f>
        <v>77</v>
      </c>
      <c r="G41" s="327">
        <f t="shared" si="15"/>
        <v>0.31168831168831168</v>
      </c>
      <c r="H41" s="327">
        <f t="shared" si="16"/>
        <v>0.63636363636363635</v>
      </c>
      <c r="I41" s="327">
        <f t="shared" si="17"/>
        <v>0</v>
      </c>
      <c r="J41" s="327">
        <f t="shared" si="18"/>
        <v>5.1948051948051951E-2</v>
      </c>
      <c r="V41" s="101"/>
    </row>
    <row r="42" spans="1:22" customFormat="1" ht="24.75" customHeight="1" x14ac:dyDescent="0.25"/>
    <row r="43" spans="1:22" customFormat="1" ht="24.75" customHeight="1" x14ac:dyDescent="0.25"/>
    <row r="44" spans="1:22" customFormat="1" ht="24.75" customHeight="1" x14ac:dyDescent="0.25"/>
    <row r="45" spans="1:22" ht="24.75" customHeight="1" x14ac:dyDescent="0.25">
      <c r="A45" s="4" t="s">
        <v>293</v>
      </c>
      <c r="B45" s="103"/>
      <c r="C45" s="103"/>
      <c r="D45" s="103"/>
    </row>
    <row r="46" spans="1:22" ht="24.75" customHeight="1" x14ac:dyDescent="0.2">
      <c r="B46" s="103"/>
      <c r="C46" s="103"/>
      <c r="D46" s="103"/>
    </row>
    <row r="47" spans="1:22" s="69" customFormat="1" ht="24.75" customHeight="1" x14ac:dyDescent="0.25">
      <c r="A47" s="114" t="s">
        <v>39</v>
      </c>
      <c r="B47" s="360" t="s">
        <v>347</v>
      </c>
      <c r="C47" s="360" t="s">
        <v>348</v>
      </c>
      <c r="D47" s="360" t="s">
        <v>349</v>
      </c>
      <c r="E47" s="360" t="s">
        <v>442</v>
      </c>
      <c r="F47" s="360" t="s">
        <v>383</v>
      </c>
      <c r="G47" s="360" t="s">
        <v>375</v>
      </c>
      <c r="H47" s="360" t="s">
        <v>376</v>
      </c>
      <c r="I47" s="360" t="s">
        <v>377</v>
      </c>
      <c r="J47" s="360" t="s">
        <v>443</v>
      </c>
    </row>
    <row r="48" spans="1:22" ht="24.75" customHeight="1" x14ac:dyDescent="0.2">
      <c r="A48" s="109" t="s">
        <v>412</v>
      </c>
      <c r="B48" s="175">
        <v>24</v>
      </c>
      <c r="C48" s="175"/>
      <c r="D48" s="175"/>
      <c r="E48" s="175">
        <v>4</v>
      </c>
      <c r="F48" s="145">
        <f>SUM(B48:E48)</f>
        <v>28</v>
      </c>
      <c r="G48" s="168">
        <f>IF(B48=0, 0, B48/F48)</f>
        <v>0.8571428571428571</v>
      </c>
      <c r="H48" s="168">
        <f>IF(C48=0,0,C48/F48)</f>
        <v>0</v>
      </c>
      <c r="I48" s="168">
        <f>IF(D48=0,0,D48/F48)</f>
        <v>0</v>
      </c>
      <c r="J48" s="168">
        <f>IF(E48=0,0,E48/F48)</f>
        <v>0.14285714285714285</v>
      </c>
    </row>
    <row r="49" spans="1:22" ht="24.75" customHeight="1" x14ac:dyDescent="0.2">
      <c r="A49" s="119" t="s">
        <v>120</v>
      </c>
      <c r="B49" s="175"/>
      <c r="C49" s="175">
        <v>44</v>
      </c>
      <c r="D49" s="175"/>
      <c r="E49" s="175"/>
      <c r="F49" s="145">
        <f t="shared" ref="F49:F51" si="22">SUM(B49:E49)</f>
        <v>44</v>
      </c>
      <c r="G49" s="168">
        <f t="shared" ref="G49:G52" si="23">IF(B49=0, 0, B49/F49)</f>
        <v>0</v>
      </c>
      <c r="H49" s="168">
        <f t="shared" ref="H49:H52" si="24">IF(C49=0,0,C49/F49)</f>
        <v>1</v>
      </c>
      <c r="I49" s="168">
        <f t="shared" ref="I49:I52" si="25">IF(D49=0,0,D49/F49)</f>
        <v>0</v>
      </c>
      <c r="J49" s="168">
        <f t="shared" ref="J49:J52" si="26">IF(E49=0,0,E49/F49)</f>
        <v>0</v>
      </c>
    </row>
    <row r="50" spans="1:22" ht="24.75" customHeight="1" x14ac:dyDescent="0.2">
      <c r="A50" s="118" t="s">
        <v>121</v>
      </c>
      <c r="B50" s="175"/>
      <c r="C50" s="175">
        <v>5</v>
      </c>
      <c r="D50" s="175"/>
      <c r="E50" s="175"/>
      <c r="F50" s="145">
        <f t="shared" si="22"/>
        <v>5</v>
      </c>
      <c r="G50" s="168">
        <f t="shared" si="23"/>
        <v>0</v>
      </c>
      <c r="H50" s="168">
        <f t="shared" si="24"/>
        <v>1</v>
      </c>
      <c r="I50" s="168">
        <f t="shared" si="25"/>
        <v>0</v>
      </c>
      <c r="J50" s="168">
        <f t="shared" si="26"/>
        <v>0</v>
      </c>
    </row>
    <row r="51" spans="1:22" ht="24.75" customHeight="1" thickBot="1" x14ac:dyDescent="0.25">
      <c r="A51" s="293" t="s">
        <v>119</v>
      </c>
      <c r="B51" s="177"/>
      <c r="C51" s="177"/>
      <c r="D51" s="177"/>
      <c r="E51" s="177"/>
      <c r="F51" s="324">
        <f t="shared" si="22"/>
        <v>0</v>
      </c>
      <c r="G51" s="200">
        <f t="shared" si="23"/>
        <v>0</v>
      </c>
      <c r="H51" s="200">
        <f t="shared" si="24"/>
        <v>0</v>
      </c>
      <c r="I51" s="200">
        <f t="shared" si="25"/>
        <v>0</v>
      </c>
      <c r="J51" s="200">
        <f t="shared" si="26"/>
        <v>0</v>
      </c>
    </row>
    <row r="52" spans="1:22" s="14" customFormat="1" ht="24.75" customHeight="1" thickBot="1" x14ac:dyDescent="0.25">
      <c r="A52" s="325" t="s">
        <v>383</v>
      </c>
      <c r="B52" s="348">
        <f>SUM(B48:B51)</f>
        <v>24</v>
      </c>
      <c r="C52" s="348">
        <f t="shared" ref="C52" si="27">SUM(C48:C51)</f>
        <v>49</v>
      </c>
      <c r="D52" s="348">
        <f t="shared" ref="D52" si="28">SUM(D48:D51)</f>
        <v>0</v>
      </c>
      <c r="E52" s="348">
        <f t="shared" ref="E52" si="29">SUM(E48:E51)</f>
        <v>4</v>
      </c>
      <c r="F52" s="326">
        <f>SUM(F48:F51)</f>
        <v>77</v>
      </c>
      <c r="G52" s="327">
        <f t="shared" si="23"/>
        <v>0.31168831168831168</v>
      </c>
      <c r="H52" s="327">
        <f t="shared" si="24"/>
        <v>0.63636363636363635</v>
      </c>
      <c r="I52" s="327">
        <f t="shared" si="25"/>
        <v>0</v>
      </c>
      <c r="J52" s="327">
        <f t="shared" si="26"/>
        <v>5.1948051948051951E-2</v>
      </c>
      <c r="V52" s="101"/>
    </row>
    <row r="53" spans="1:22" customFormat="1" ht="24.75" customHeight="1" x14ac:dyDescent="0.25"/>
    <row r="54" spans="1:22" customFormat="1" ht="24.75" customHeight="1" x14ac:dyDescent="0.25"/>
    <row r="55" spans="1:22" customFormat="1" ht="24.75" customHeight="1" x14ac:dyDescent="0.25"/>
    <row r="56" spans="1:22" ht="24.75" customHeight="1" x14ac:dyDescent="0.25">
      <c r="A56" s="4" t="s">
        <v>294</v>
      </c>
      <c r="B56" s="103"/>
      <c r="C56" s="103"/>
      <c r="D56" s="103"/>
    </row>
    <row r="57" spans="1:22" ht="24.75" customHeight="1" x14ac:dyDescent="0.2">
      <c r="B57" s="103"/>
      <c r="C57" s="103"/>
      <c r="D57" s="103"/>
    </row>
    <row r="58" spans="1:22" s="69" customFormat="1" ht="24.75" customHeight="1" x14ac:dyDescent="0.25">
      <c r="A58" s="114" t="s">
        <v>39</v>
      </c>
      <c r="B58" s="360" t="s">
        <v>347</v>
      </c>
      <c r="C58" s="360" t="s">
        <v>348</v>
      </c>
      <c r="D58" s="360" t="s">
        <v>349</v>
      </c>
      <c r="E58" s="360" t="s">
        <v>442</v>
      </c>
      <c r="F58" s="360" t="s">
        <v>383</v>
      </c>
      <c r="G58" s="360" t="s">
        <v>375</v>
      </c>
      <c r="H58" s="360" t="s">
        <v>376</v>
      </c>
      <c r="I58" s="360" t="s">
        <v>377</v>
      </c>
      <c r="J58" s="360" t="s">
        <v>443</v>
      </c>
    </row>
    <row r="59" spans="1:22" ht="24.75" customHeight="1" x14ac:dyDescent="0.2">
      <c r="A59" s="109" t="s">
        <v>412</v>
      </c>
      <c r="B59" s="145">
        <f>SUM(B48,B37,B25,B12)</f>
        <v>96</v>
      </c>
      <c r="C59" s="145">
        <f t="shared" ref="C59:E59" si="30">SUM(C48,C37,C25,C12)</f>
        <v>30</v>
      </c>
      <c r="D59" s="145">
        <f t="shared" si="30"/>
        <v>0</v>
      </c>
      <c r="E59" s="145">
        <f t="shared" si="30"/>
        <v>16</v>
      </c>
      <c r="F59" s="145">
        <f>SUM(B59:E59)</f>
        <v>142</v>
      </c>
      <c r="G59" s="168">
        <f>IF(B59=0, 0, B59/F59)</f>
        <v>0.676056338028169</v>
      </c>
      <c r="H59" s="168">
        <f>IF(C59=0,0,C59/F59)</f>
        <v>0.21126760563380281</v>
      </c>
      <c r="I59" s="168">
        <f>IF(D59=0,0,D59/F59)</f>
        <v>0</v>
      </c>
      <c r="J59" s="168">
        <f>IF(E59=0,0,E59/F59)</f>
        <v>0.11267605633802817</v>
      </c>
    </row>
    <row r="60" spans="1:22" ht="24.75" customHeight="1" x14ac:dyDescent="0.2">
      <c r="A60" s="119" t="s">
        <v>120</v>
      </c>
      <c r="B60" s="145">
        <f t="shared" ref="B60:E60" si="31">SUM(B49,B38,B26,B13)</f>
        <v>0</v>
      </c>
      <c r="C60" s="145">
        <f t="shared" si="31"/>
        <v>88</v>
      </c>
      <c r="D60" s="145">
        <f t="shared" si="31"/>
        <v>0</v>
      </c>
      <c r="E60" s="145">
        <f t="shared" si="31"/>
        <v>0</v>
      </c>
      <c r="F60" s="145">
        <f t="shared" ref="F60:F62" si="32">SUM(B60:E60)</f>
        <v>88</v>
      </c>
      <c r="G60" s="168">
        <f t="shared" ref="G60:G63" si="33">IF(B60=0, 0, B60/F60)</f>
        <v>0</v>
      </c>
      <c r="H60" s="168">
        <f t="shared" ref="H60:H63" si="34">IF(C60=0,0,C60/F60)</f>
        <v>1</v>
      </c>
      <c r="I60" s="168">
        <f t="shared" ref="I60:I63" si="35">IF(D60=0,0,D60/F60)</f>
        <v>0</v>
      </c>
      <c r="J60" s="168">
        <f t="shared" ref="J60:J63" si="36">IF(E60=0,0,E60/F60)</f>
        <v>0</v>
      </c>
    </row>
    <row r="61" spans="1:22" ht="24.75" customHeight="1" x14ac:dyDescent="0.2">
      <c r="A61" s="118" t="s">
        <v>121</v>
      </c>
      <c r="B61" s="145">
        <f t="shared" ref="B61:E61" si="37">SUM(B50,B39,B27,B14)</f>
        <v>0</v>
      </c>
      <c r="C61" s="145">
        <f t="shared" si="37"/>
        <v>10</v>
      </c>
      <c r="D61" s="145">
        <f t="shared" si="37"/>
        <v>0</v>
      </c>
      <c r="E61" s="145">
        <f t="shared" si="37"/>
        <v>0</v>
      </c>
      <c r="F61" s="145">
        <f t="shared" si="32"/>
        <v>10</v>
      </c>
      <c r="G61" s="168">
        <f t="shared" si="33"/>
        <v>0</v>
      </c>
      <c r="H61" s="168">
        <f t="shared" si="34"/>
        <v>1</v>
      </c>
      <c r="I61" s="168">
        <f t="shared" si="35"/>
        <v>0</v>
      </c>
      <c r="J61" s="168">
        <f t="shared" si="36"/>
        <v>0</v>
      </c>
    </row>
    <row r="62" spans="1:22" ht="24.75" customHeight="1" thickBot="1" x14ac:dyDescent="0.25">
      <c r="A62" s="293" t="s">
        <v>119</v>
      </c>
      <c r="B62" s="145">
        <f t="shared" ref="B62:E62" si="38">SUM(B51,B40,B28,B15)</f>
        <v>0</v>
      </c>
      <c r="C62" s="145">
        <f t="shared" si="38"/>
        <v>0</v>
      </c>
      <c r="D62" s="145">
        <f t="shared" si="38"/>
        <v>0</v>
      </c>
      <c r="E62" s="145">
        <f t="shared" si="38"/>
        <v>0</v>
      </c>
      <c r="F62" s="324">
        <f t="shared" si="32"/>
        <v>0</v>
      </c>
      <c r="G62" s="200">
        <f t="shared" si="33"/>
        <v>0</v>
      </c>
      <c r="H62" s="200">
        <f t="shared" si="34"/>
        <v>0</v>
      </c>
      <c r="I62" s="200">
        <f t="shared" si="35"/>
        <v>0</v>
      </c>
      <c r="J62" s="200">
        <f t="shared" si="36"/>
        <v>0</v>
      </c>
    </row>
    <row r="63" spans="1:22" s="14" customFormat="1" ht="24.75" customHeight="1" thickBot="1" x14ac:dyDescent="0.25">
      <c r="A63" s="325" t="s">
        <v>383</v>
      </c>
      <c r="B63" s="256">
        <f>SUM(B59:B62)</f>
        <v>96</v>
      </c>
      <c r="C63" s="256">
        <f t="shared" ref="C63" si="39">SUM(C59:C62)</f>
        <v>128</v>
      </c>
      <c r="D63" s="256">
        <f t="shared" ref="D63" si="40">SUM(D59:D62)</f>
        <v>0</v>
      </c>
      <c r="E63" s="256">
        <f t="shared" ref="E63" si="41">SUM(E59:E62)</f>
        <v>16</v>
      </c>
      <c r="F63" s="326">
        <f>SUM(F59:F62)</f>
        <v>240</v>
      </c>
      <c r="G63" s="327">
        <f t="shared" si="33"/>
        <v>0.4</v>
      </c>
      <c r="H63" s="327">
        <f t="shared" si="34"/>
        <v>0.53333333333333333</v>
      </c>
      <c r="I63" s="327">
        <f t="shared" si="35"/>
        <v>0</v>
      </c>
      <c r="J63" s="327">
        <f t="shared" si="36"/>
        <v>6.6666666666666666E-2</v>
      </c>
      <c r="V63" s="101"/>
    </row>
    <row r="64" spans="1:22" s="14" customFormat="1" ht="24.75" customHeight="1" x14ac:dyDescent="0.2">
      <c r="A64" s="32"/>
      <c r="B64" s="33"/>
      <c r="C64" s="33"/>
      <c r="D64" s="33"/>
      <c r="E64" s="33"/>
      <c r="F64" s="33"/>
      <c r="G64" s="34"/>
      <c r="H64" s="34"/>
      <c r="I64" s="34"/>
      <c r="V64" s="101"/>
    </row>
    <row r="65" spans="1:22" s="14" customFormat="1" ht="24.75" customHeight="1" x14ac:dyDescent="0.2">
      <c r="A65" s="32"/>
      <c r="B65" s="33"/>
      <c r="C65" s="33"/>
      <c r="D65" s="33"/>
      <c r="E65" s="33"/>
      <c r="F65" s="33"/>
      <c r="G65" s="34"/>
      <c r="H65" s="34"/>
      <c r="I65" s="34"/>
      <c r="V65" s="101"/>
    </row>
    <row r="66" spans="1:22" customFormat="1" ht="24.75" customHeight="1" x14ac:dyDescent="0.25"/>
    <row r="67" spans="1:22" ht="24.75" customHeight="1" x14ac:dyDescent="0.25">
      <c r="A67" s="4" t="s">
        <v>295</v>
      </c>
      <c r="B67" s="103"/>
      <c r="C67" s="103"/>
      <c r="D67" s="103"/>
    </row>
    <row r="68" spans="1:22" ht="24.75" customHeight="1" x14ac:dyDescent="0.2">
      <c r="B68" s="103"/>
      <c r="C68" s="103"/>
      <c r="D68" s="103"/>
    </row>
    <row r="69" spans="1:22" s="69" customFormat="1" ht="24.75" customHeight="1" x14ac:dyDescent="0.25">
      <c r="A69" s="114" t="s">
        <v>39</v>
      </c>
      <c r="B69" s="360" t="s">
        <v>347</v>
      </c>
      <c r="C69" s="360" t="s">
        <v>348</v>
      </c>
      <c r="D69" s="360" t="s">
        <v>349</v>
      </c>
      <c r="E69" s="360" t="s">
        <v>442</v>
      </c>
      <c r="F69" s="360" t="s">
        <v>383</v>
      </c>
      <c r="G69" s="360" t="s">
        <v>375</v>
      </c>
      <c r="H69" s="360" t="s">
        <v>376</v>
      </c>
      <c r="I69" s="360" t="s">
        <v>377</v>
      </c>
      <c r="J69" s="360" t="s">
        <v>443</v>
      </c>
    </row>
    <row r="70" spans="1:22" ht="24.75" customHeight="1" x14ac:dyDescent="0.2">
      <c r="A70" s="109" t="s">
        <v>412</v>
      </c>
      <c r="B70" s="175">
        <v>24</v>
      </c>
      <c r="C70" s="175"/>
      <c r="D70" s="175"/>
      <c r="E70" s="175">
        <v>4</v>
      </c>
      <c r="F70" s="145">
        <f>SUM(B70:E70)</f>
        <v>28</v>
      </c>
      <c r="G70" s="168">
        <f>IF(B70=0, 0, B70/F70)</f>
        <v>0.8571428571428571</v>
      </c>
      <c r="H70" s="168">
        <f>IF(C70=0,0,C70/F70)</f>
        <v>0</v>
      </c>
      <c r="I70" s="168">
        <f>IF(D70=0,0,D70/F70)</f>
        <v>0</v>
      </c>
      <c r="J70" s="168">
        <f>IF(E70=0,0,E70/F70)</f>
        <v>0.14285714285714285</v>
      </c>
    </row>
    <row r="71" spans="1:22" ht="24.75" customHeight="1" x14ac:dyDescent="0.2">
      <c r="A71" s="119" t="s">
        <v>120</v>
      </c>
      <c r="B71" s="175"/>
      <c r="C71" s="175">
        <v>44</v>
      </c>
      <c r="D71" s="175"/>
      <c r="E71" s="175"/>
      <c r="F71" s="145">
        <f t="shared" ref="F71:F73" si="42">SUM(B71:E71)</f>
        <v>44</v>
      </c>
      <c r="G71" s="168">
        <f t="shared" ref="G71:G74" si="43">IF(B71=0, 0, B71/F71)</f>
        <v>0</v>
      </c>
      <c r="H71" s="168">
        <f t="shared" ref="H71:H74" si="44">IF(C71=0,0,C71/F71)</f>
        <v>1</v>
      </c>
      <c r="I71" s="168">
        <f t="shared" ref="I71:I74" si="45">IF(D71=0,0,D71/F71)</f>
        <v>0</v>
      </c>
      <c r="J71" s="168">
        <f t="shared" ref="J71:J74" si="46">IF(E71=0,0,E71/F71)</f>
        <v>0</v>
      </c>
    </row>
    <row r="72" spans="1:22" ht="24.75" customHeight="1" x14ac:dyDescent="0.2">
      <c r="A72" s="118" t="s">
        <v>121</v>
      </c>
      <c r="B72" s="175"/>
      <c r="C72" s="175">
        <v>5</v>
      </c>
      <c r="D72" s="175"/>
      <c r="E72" s="175"/>
      <c r="F72" s="145">
        <f t="shared" si="42"/>
        <v>5</v>
      </c>
      <c r="G72" s="168">
        <f t="shared" si="43"/>
        <v>0</v>
      </c>
      <c r="H72" s="168">
        <f t="shared" si="44"/>
        <v>1</v>
      </c>
      <c r="I72" s="168">
        <f t="shared" si="45"/>
        <v>0</v>
      </c>
      <c r="J72" s="168">
        <f t="shared" si="46"/>
        <v>0</v>
      </c>
    </row>
    <row r="73" spans="1:22" ht="24.75" customHeight="1" thickBot="1" x14ac:dyDescent="0.25">
      <c r="A73" s="293" t="s">
        <v>119</v>
      </c>
      <c r="B73" s="177"/>
      <c r="C73" s="177"/>
      <c r="D73" s="177"/>
      <c r="E73" s="177"/>
      <c r="F73" s="324">
        <f t="shared" si="42"/>
        <v>0</v>
      </c>
      <c r="G73" s="200">
        <f t="shared" si="43"/>
        <v>0</v>
      </c>
      <c r="H73" s="200">
        <f t="shared" si="44"/>
        <v>0</v>
      </c>
      <c r="I73" s="200">
        <f t="shared" si="45"/>
        <v>0</v>
      </c>
      <c r="J73" s="200">
        <f t="shared" si="46"/>
        <v>0</v>
      </c>
    </row>
    <row r="74" spans="1:22" s="14" customFormat="1" ht="24.75" customHeight="1" thickBot="1" x14ac:dyDescent="0.25">
      <c r="A74" s="325" t="s">
        <v>383</v>
      </c>
      <c r="B74" s="348">
        <f>SUM(B70:B73)</f>
        <v>24</v>
      </c>
      <c r="C74" s="348">
        <f t="shared" ref="C74" si="47">SUM(C70:C73)</f>
        <v>49</v>
      </c>
      <c r="D74" s="348">
        <f t="shared" ref="D74" si="48">SUM(D70:D73)</f>
        <v>0</v>
      </c>
      <c r="E74" s="348">
        <f t="shared" ref="E74" si="49">SUM(E70:E73)</f>
        <v>4</v>
      </c>
      <c r="F74" s="326">
        <f>SUM(F70:F73)</f>
        <v>77</v>
      </c>
      <c r="G74" s="327">
        <f t="shared" si="43"/>
        <v>0.31168831168831168</v>
      </c>
      <c r="H74" s="327">
        <f t="shared" si="44"/>
        <v>0.63636363636363635</v>
      </c>
      <c r="I74" s="327">
        <f t="shared" si="45"/>
        <v>0</v>
      </c>
      <c r="J74" s="327">
        <f t="shared" si="46"/>
        <v>5.1948051948051951E-2</v>
      </c>
      <c r="V74" s="101"/>
    </row>
    <row r="75" spans="1:22" customFormat="1" ht="24.75" customHeight="1" x14ac:dyDescent="0.25"/>
    <row r="76" spans="1:22" customFormat="1" ht="24.75" customHeight="1" x14ac:dyDescent="0.25"/>
    <row r="77" spans="1:22" customFormat="1" ht="24.75" customHeight="1" x14ac:dyDescent="0.25"/>
    <row r="78" spans="1:22" customFormat="1" ht="24.75" customHeight="1" x14ac:dyDescent="0.25">
      <c r="A78" s="4" t="s">
        <v>296</v>
      </c>
    </row>
    <row r="79" spans="1:22" customFormat="1" ht="24.75" customHeight="1" x14ac:dyDescent="0.25"/>
    <row r="80" spans="1:22" customFormat="1" ht="24.75" customHeight="1" x14ac:dyDescent="0.25">
      <c r="A80" s="114" t="s">
        <v>39</v>
      </c>
      <c r="B80" s="360" t="s">
        <v>347</v>
      </c>
      <c r="C80" s="360" t="s">
        <v>348</v>
      </c>
      <c r="D80" s="360" t="s">
        <v>349</v>
      </c>
      <c r="E80" s="360" t="s">
        <v>442</v>
      </c>
      <c r="F80" s="360" t="s">
        <v>383</v>
      </c>
      <c r="G80" s="360" t="s">
        <v>375</v>
      </c>
      <c r="H80" s="360" t="s">
        <v>376</v>
      </c>
      <c r="I80" s="360" t="s">
        <v>377</v>
      </c>
      <c r="J80" s="360" t="s">
        <v>443</v>
      </c>
    </row>
    <row r="81" spans="1:10" customFormat="1" ht="24.75" customHeight="1" x14ac:dyDescent="0.25">
      <c r="A81" s="109" t="s">
        <v>412</v>
      </c>
      <c r="B81" s="175">
        <v>24</v>
      </c>
      <c r="C81" s="175"/>
      <c r="D81" s="175"/>
      <c r="E81" s="175">
        <v>4</v>
      </c>
      <c r="F81" s="145">
        <f>SUM(B81:E81)</f>
        <v>28</v>
      </c>
      <c r="G81" s="168">
        <f>IF(B81=0, 0, B81/F81)</f>
        <v>0.8571428571428571</v>
      </c>
      <c r="H81" s="168">
        <f>IF(C81=0,0,C81/F81)</f>
        <v>0</v>
      </c>
      <c r="I81" s="168">
        <f>IF(D81=0,0,D81/F81)</f>
        <v>0</v>
      </c>
      <c r="J81" s="168">
        <f>IF(E81=0,0,E81/F81)</f>
        <v>0.14285714285714285</v>
      </c>
    </row>
    <row r="82" spans="1:10" customFormat="1" ht="24.75" customHeight="1" x14ac:dyDescent="0.25">
      <c r="A82" s="119" t="s">
        <v>120</v>
      </c>
      <c r="B82" s="175"/>
      <c r="C82" s="175">
        <v>44</v>
      </c>
      <c r="D82" s="175"/>
      <c r="E82" s="175"/>
      <c r="F82" s="145">
        <f t="shared" ref="F82:F84" si="50">SUM(B82:E82)</f>
        <v>44</v>
      </c>
      <c r="G82" s="168">
        <f t="shared" ref="G82:G85" si="51">IF(B82=0, 0, B82/F82)</f>
        <v>0</v>
      </c>
      <c r="H82" s="168">
        <f t="shared" ref="H82:H85" si="52">IF(C82=0,0,C82/F82)</f>
        <v>1</v>
      </c>
      <c r="I82" s="168">
        <f t="shared" ref="I82:I85" si="53">IF(D82=0,0,D82/F82)</f>
        <v>0</v>
      </c>
      <c r="J82" s="168">
        <f t="shared" ref="J82:J85" si="54">IF(E82=0,0,E82/F82)</f>
        <v>0</v>
      </c>
    </row>
    <row r="83" spans="1:10" ht="24.75" customHeight="1" x14ac:dyDescent="0.2">
      <c r="A83" s="118" t="s">
        <v>121</v>
      </c>
      <c r="B83" s="175"/>
      <c r="C83" s="175">
        <v>5</v>
      </c>
      <c r="D83" s="175"/>
      <c r="E83" s="175"/>
      <c r="F83" s="145">
        <f t="shared" si="50"/>
        <v>5</v>
      </c>
      <c r="G83" s="168">
        <f t="shared" si="51"/>
        <v>0</v>
      </c>
      <c r="H83" s="168">
        <f t="shared" si="52"/>
        <v>1</v>
      </c>
      <c r="I83" s="168">
        <f t="shared" si="53"/>
        <v>0</v>
      </c>
      <c r="J83" s="168">
        <f t="shared" si="54"/>
        <v>0</v>
      </c>
    </row>
    <row r="84" spans="1:10" ht="24.75" customHeight="1" thickBot="1" x14ac:dyDescent="0.25">
      <c r="A84" s="293" t="s">
        <v>119</v>
      </c>
      <c r="B84" s="177"/>
      <c r="C84" s="177"/>
      <c r="D84" s="177"/>
      <c r="E84" s="177"/>
      <c r="F84" s="324">
        <f t="shared" si="50"/>
        <v>0</v>
      </c>
      <c r="G84" s="200">
        <f t="shared" si="51"/>
        <v>0</v>
      </c>
      <c r="H84" s="200">
        <f t="shared" si="52"/>
        <v>0</v>
      </c>
      <c r="I84" s="200">
        <f t="shared" si="53"/>
        <v>0</v>
      </c>
      <c r="J84" s="200">
        <f t="shared" si="54"/>
        <v>0</v>
      </c>
    </row>
    <row r="85" spans="1:10" ht="24.75" customHeight="1" thickBot="1" x14ac:dyDescent="0.25">
      <c r="A85" s="325" t="s">
        <v>383</v>
      </c>
      <c r="B85" s="348">
        <f>SUM(B81:B84)</f>
        <v>24</v>
      </c>
      <c r="C85" s="348">
        <f t="shared" ref="C85" si="55">SUM(C81:C84)</f>
        <v>49</v>
      </c>
      <c r="D85" s="348">
        <f t="shared" ref="D85" si="56">SUM(D81:D84)</f>
        <v>0</v>
      </c>
      <c r="E85" s="348">
        <f t="shared" ref="E85" si="57">SUM(E81:E84)</f>
        <v>4</v>
      </c>
      <c r="F85" s="326">
        <f>SUM(F81:F84)</f>
        <v>77</v>
      </c>
      <c r="G85" s="327">
        <f t="shared" si="51"/>
        <v>0.31168831168831168</v>
      </c>
      <c r="H85" s="327">
        <f t="shared" si="52"/>
        <v>0.63636363636363635</v>
      </c>
      <c r="I85" s="327">
        <f t="shared" si="53"/>
        <v>0</v>
      </c>
      <c r="J85" s="327">
        <f t="shared" si="54"/>
        <v>5.1948051948051951E-2</v>
      </c>
    </row>
    <row r="89" spans="1:10" ht="24.75" customHeight="1" x14ac:dyDescent="0.25">
      <c r="A89" s="4" t="s">
        <v>297</v>
      </c>
      <c r="B89"/>
      <c r="C89"/>
      <c r="D89"/>
      <c r="E89"/>
      <c r="F89"/>
      <c r="G89"/>
      <c r="H89"/>
      <c r="I89"/>
      <c r="J89"/>
    </row>
    <row r="90" spans="1:10" ht="24.75" customHeight="1" x14ac:dyDescent="0.25">
      <c r="A90"/>
      <c r="B90"/>
      <c r="C90"/>
      <c r="D90"/>
      <c r="E90"/>
      <c r="F90"/>
      <c r="G90"/>
      <c r="H90"/>
      <c r="I90"/>
      <c r="J90"/>
    </row>
    <row r="91" spans="1:10" ht="24.75" customHeight="1" x14ac:dyDescent="0.2">
      <c r="A91" s="114" t="s">
        <v>39</v>
      </c>
      <c r="B91" s="360" t="s">
        <v>347</v>
      </c>
      <c r="C91" s="360" t="s">
        <v>348</v>
      </c>
      <c r="D91" s="360" t="s">
        <v>349</v>
      </c>
      <c r="E91" s="360" t="s">
        <v>442</v>
      </c>
      <c r="F91" s="360" t="s">
        <v>383</v>
      </c>
      <c r="G91" s="360" t="s">
        <v>375</v>
      </c>
      <c r="H91" s="360" t="s">
        <v>376</v>
      </c>
      <c r="I91" s="360" t="s">
        <v>377</v>
      </c>
      <c r="J91" s="360" t="s">
        <v>443</v>
      </c>
    </row>
    <row r="92" spans="1:10" ht="24.75" customHeight="1" x14ac:dyDescent="0.2">
      <c r="A92" s="109" t="s">
        <v>412</v>
      </c>
      <c r="B92" s="175">
        <v>24</v>
      </c>
      <c r="C92" s="175"/>
      <c r="D92" s="175"/>
      <c r="E92" s="175">
        <v>4</v>
      </c>
      <c r="F92" s="145">
        <f>SUM(B92:E92)</f>
        <v>28</v>
      </c>
      <c r="G92" s="168">
        <f>IF(B92=0, 0, B92/F92)</f>
        <v>0.8571428571428571</v>
      </c>
      <c r="H92" s="168">
        <f>IF(C92=0,0,C92/F92)</f>
        <v>0</v>
      </c>
      <c r="I92" s="168">
        <f>IF(D92=0,0,D92/F92)</f>
        <v>0</v>
      </c>
      <c r="J92" s="168">
        <f>IF(E92=0,0,E92/F92)</f>
        <v>0.14285714285714285</v>
      </c>
    </row>
    <row r="93" spans="1:10" ht="24.75" customHeight="1" x14ac:dyDescent="0.2">
      <c r="A93" s="119" t="s">
        <v>120</v>
      </c>
      <c r="B93" s="175"/>
      <c r="C93" s="175">
        <v>44</v>
      </c>
      <c r="D93" s="175"/>
      <c r="E93" s="175"/>
      <c r="F93" s="145">
        <f t="shared" ref="F93:F95" si="58">SUM(B93:E93)</f>
        <v>44</v>
      </c>
      <c r="G93" s="168">
        <f t="shared" ref="G93:G96" si="59">IF(B93=0, 0, B93/F93)</f>
        <v>0</v>
      </c>
      <c r="H93" s="168">
        <f t="shared" ref="H93:H96" si="60">IF(C93=0,0,C93/F93)</f>
        <v>1</v>
      </c>
      <c r="I93" s="168">
        <f t="shared" ref="I93:I96" si="61">IF(D93=0,0,D93/F93)</f>
        <v>0</v>
      </c>
      <c r="J93" s="168">
        <f t="shared" ref="J93:J96" si="62">IF(E93=0,0,E93/F93)</f>
        <v>0</v>
      </c>
    </row>
    <row r="94" spans="1:10" ht="24.75" customHeight="1" x14ac:dyDescent="0.2">
      <c r="A94" s="118" t="s">
        <v>121</v>
      </c>
      <c r="B94" s="175"/>
      <c r="C94" s="175">
        <v>5</v>
      </c>
      <c r="D94" s="175"/>
      <c r="E94" s="175"/>
      <c r="F94" s="145">
        <f t="shared" si="58"/>
        <v>5</v>
      </c>
      <c r="G94" s="168">
        <f t="shared" si="59"/>
        <v>0</v>
      </c>
      <c r="H94" s="168">
        <f t="shared" si="60"/>
        <v>1</v>
      </c>
      <c r="I94" s="168">
        <f t="shared" si="61"/>
        <v>0</v>
      </c>
      <c r="J94" s="168">
        <f t="shared" si="62"/>
        <v>0</v>
      </c>
    </row>
    <row r="95" spans="1:10" ht="24.75" customHeight="1" thickBot="1" x14ac:dyDescent="0.25">
      <c r="A95" s="293" t="s">
        <v>119</v>
      </c>
      <c r="B95" s="177"/>
      <c r="C95" s="177"/>
      <c r="D95" s="177"/>
      <c r="E95" s="177"/>
      <c r="F95" s="324">
        <f t="shared" si="58"/>
        <v>0</v>
      </c>
      <c r="G95" s="200">
        <f t="shared" si="59"/>
        <v>0</v>
      </c>
      <c r="H95" s="200">
        <f t="shared" si="60"/>
        <v>0</v>
      </c>
      <c r="I95" s="200">
        <f t="shared" si="61"/>
        <v>0</v>
      </c>
      <c r="J95" s="200">
        <f t="shared" si="62"/>
        <v>0</v>
      </c>
    </row>
    <row r="96" spans="1:10" ht="24.75" customHeight="1" thickBot="1" x14ac:dyDescent="0.25">
      <c r="A96" s="325" t="s">
        <v>383</v>
      </c>
      <c r="B96" s="348">
        <f>SUM(B92:B95)</f>
        <v>24</v>
      </c>
      <c r="C96" s="348">
        <f t="shared" ref="C96" si="63">SUM(C92:C95)</f>
        <v>49</v>
      </c>
      <c r="D96" s="348">
        <f t="shared" ref="D96" si="64">SUM(D92:D95)</f>
        <v>0</v>
      </c>
      <c r="E96" s="348">
        <f t="shared" ref="E96" si="65">SUM(E92:E95)</f>
        <v>4</v>
      </c>
      <c r="F96" s="326">
        <f>SUM(F92:F95)</f>
        <v>77</v>
      </c>
      <c r="G96" s="327">
        <f t="shared" si="59"/>
        <v>0.31168831168831168</v>
      </c>
      <c r="H96" s="327">
        <f t="shared" si="60"/>
        <v>0.63636363636363635</v>
      </c>
      <c r="I96" s="327">
        <f t="shared" si="61"/>
        <v>0</v>
      </c>
      <c r="J96" s="327">
        <f t="shared" si="62"/>
        <v>5.1948051948051951E-2</v>
      </c>
    </row>
    <row r="100" spans="1:10" ht="24.75" customHeight="1" x14ac:dyDescent="0.25">
      <c r="A100" s="4" t="s">
        <v>404</v>
      </c>
      <c r="B100"/>
      <c r="C100"/>
      <c r="D100"/>
      <c r="E100"/>
      <c r="F100"/>
      <c r="G100"/>
      <c r="H100"/>
      <c r="I100"/>
      <c r="J100"/>
    </row>
    <row r="101" spans="1:10" ht="24.75" customHeight="1" x14ac:dyDescent="0.25">
      <c r="A101"/>
      <c r="B101"/>
      <c r="C101"/>
      <c r="D101"/>
      <c r="E101"/>
      <c r="F101"/>
      <c r="G101"/>
      <c r="H101"/>
      <c r="I101"/>
      <c r="J101"/>
    </row>
    <row r="102" spans="1:10" ht="24.75" customHeight="1" x14ac:dyDescent="0.2">
      <c r="A102" s="114" t="s">
        <v>39</v>
      </c>
      <c r="B102" s="360" t="s">
        <v>347</v>
      </c>
      <c r="C102" s="360" t="s">
        <v>348</v>
      </c>
      <c r="D102" s="360" t="s">
        <v>349</v>
      </c>
      <c r="E102" s="360" t="s">
        <v>442</v>
      </c>
      <c r="F102" s="360" t="s">
        <v>383</v>
      </c>
      <c r="G102" s="360" t="s">
        <v>375</v>
      </c>
      <c r="H102" s="360" t="s">
        <v>376</v>
      </c>
      <c r="I102" s="360" t="s">
        <v>377</v>
      </c>
      <c r="J102" s="360" t="s">
        <v>443</v>
      </c>
    </row>
    <row r="103" spans="1:10" ht="24.75" customHeight="1" x14ac:dyDescent="0.2">
      <c r="A103" s="109" t="s">
        <v>412</v>
      </c>
      <c r="B103" s="175">
        <v>24</v>
      </c>
      <c r="C103" s="175"/>
      <c r="D103" s="175"/>
      <c r="E103" s="175">
        <v>4</v>
      </c>
      <c r="F103" s="145">
        <f>SUM(B103:E103)</f>
        <v>28</v>
      </c>
      <c r="G103" s="168">
        <f>IF(B103=0, 0, B103/F103)</f>
        <v>0.8571428571428571</v>
      </c>
      <c r="H103" s="168">
        <f>IF(C103=0,0,C103/F103)</f>
        <v>0</v>
      </c>
      <c r="I103" s="168">
        <f>IF(D103=0,0,D103/F103)</f>
        <v>0</v>
      </c>
      <c r="J103" s="168">
        <f>IF(E103=0,0,E103/F103)</f>
        <v>0.14285714285714285</v>
      </c>
    </row>
    <row r="104" spans="1:10" ht="24.75" customHeight="1" x14ac:dyDescent="0.2">
      <c r="A104" s="119" t="s">
        <v>120</v>
      </c>
      <c r="B104" s="175"/>
      <c r="C104" s="175">
        <v>44</v>
      </c>
      <c r="D104" s="175"/>
      <c r="E104" s="175"/>
      <c r="F104" s="145">
        <f t="shared" ref="F104:F106" si="66">SUM(B104:E104)</f>
        <v>44</v>
      </c>
      <c r="G104" s="168">
        <f t="shared" ref="G104:G107" si="67">IF(B104=0, 0, B104/F104)</f>
        <v>0</v>
      </c>
      <c r="H104" s="168">
        <f t="shared" ref="H104:H107" si="68">IF(C104=0,0,C104/F104)</f>
        <v>1</v>
      </c>
      <c r="I104" s="168">
        <f t="shared" ref="I104:I107" si="69">IF(D104=0,0,D104/F104)</f>
        <v>0</v>
      </c>
      <c r="J104" s="168">
        <f t="shared" ref="J104:J107" si="70">IF(E104=0,0,E104/F104)</f>
        <v>0</v>
      </c>
    </row>
    <row r="105" spans="1:10" ht="24.75" customHeight="1" x14ac:dyDescent="0.2">
      <c r="A105" s="118" t="s">
        <v>121</v>
      </c>
      <c r="B105" s="175"/>
      <c r="C105" s="175">
        <v>5</v>
      </c>
      <c r="D105" s="175"/>
      <c r="E105" s="175"/>
      <c r="F105" s="145">
        <f t="shared" si="66"/>
        <v>5</v>
      </c>
      <c r="G105" s="168">
        <f t="shared" si="67"/>
        <v>0</v>
      </c>
      <c r="H105" s="168">
        <f t="shared" si="68"/>
        <v>1</v>
      </c>
      <c r="I105" s="168">
        <f t="shared" si="69"/>
        <v>0</v>
      </c>
      <c r="J105" s="168">
        <f t="shared" si="70"/>
        <v>0</v>
      </c>
    </row>
    <row r="106" spans="1:10" ht="24.75" customHeight="1" thickBot="1" x14ac:dyDescent="0.25">
      <c r="A106" s="293" t="s">
        <v>119</v>
      </c>
      <c r="B106" s="177"/>
      <c r="C106" s="177"/>
      <c r="D106" s="177"/>
      <c r="E106" s="177"/>
      <c r="F106" s="324">
        <f t="shared" si="66"/>
        <v>0</v>
      </c>
      <c r="G106" s="200">
        <f t="shared" si="67"/>
        <v>0</v>
      </c>
      <c r="H106" s="200">
        <f t="shared" si="68"/>
        <v>0</v>
      </c>
      <c r="I106" s="200">
        <f t="shared" si="69"/>
        <v>0</v>
      </c>
      <c r="J106" s="200">
        <f t="shared" si="70"/>
        <v>0</v>
      </c>
    </row>
    <row r="107" spans="1:10" ht="24.75" customHeight="1" thickBot="1" x14ac:dyDescent="0.25">
      <c r="A107" s="325" t="s">
        <v>383</v>
      </c>
      <c r="B107" s="348">
        <f>SUM(B103:B106)</f>
        <v>24</v>
      </c>
      <c r="C107" s="348">
        <f t="shared" ref="C107" si="71">SUM(C103:C106)</f>
        <v>49</v>
      </c>
      <c r="D107" s="348">
        <f t="shared" ref="D107" si="72">SUM(D103:D106)</f>
        <v>0</v>
      </c>
      <c r="E107" s="348">
        <f t="shared" ref="E107" si="73">SUM(E103:E106)</f>
        <v>4</v>
      </c>
      <c r="F107" s="326">
        <f>SUM(F103:F106)</f>
        <v>77</v>
      </c>
      <c r="G107" s="327">
        <f t="shared" si="67"/>
        <v>0.31168831168831168</v>
      </c>
      <c r="H107" s="327">
        <f t="shared" si="68"/>
        <v>0.63636363636363635</v>
      </c>
      <c r="I107" s="327">
        <f t="shared" si="69"/>
        <v>0</v>
      </c>
      <c r="J107" s="327">
        <f t="shared" si="70"/>
        <v>5.1948051948051951E-2</v>
      </c>
    </row>
  </sheetData>
  <customSheetViews>
    <customSheetView guid="{44F1111D-E141-4521-B561-50BB9B217F94}" scale="80" hiddenColumns="1">
      <selection activeCell="N5" sqref="N5"/>
      <rowBreaks count="4" manualBreakCount="4">
        <brk id="34" max="19" man="1"/>
        <brk id="57" max="19" man="1"/>
        <brk id="79" max="16383" man="1"/>
        <brk id="101" max="16383" man="1"/>
      </rowBreaks>
      <pageMargins left="0.70866141732283472" right="0.70866141732283472" top="0.78740157480314965" bottom="0.78740157480314965" header="0.31496062992125984" footer="0.31496062992125984"/>
      <pageSetup paperSize="9" scale="38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38" orientation="portrait" r:id="rId2"/>
  <rowBreaks count="4" manualBreakCount="4">
    <brk id="31" max="19" man="1"/>
    <brk id="54" max="19" man="1"/>
    <brk id="76" max="16383" man="1"/>
    <brk id="9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97"/>
  <sheetViews>
    <sheetView showGridLines="0" topLeftCell="A80" zoomScale="80" zoomScaleNormal="80" workbookViewId="0">
      <selection activeCell="J88" sqref="J88"/>
    </sheetView>
  </sheetViews>
  <sheetFormatPr baseColWidth="10" defaultColWidth="11.42578125" defaultRowHeight="15" x14ac:dyDescent="0.25"/>
  <cols>
    <col min="1" max="1" width="7.140625" style="1" customWidth="1"/>
    <col min="2" max="9" width="11.42578125" style="1"/>
    <col min="10" max="12" width="10.85546875" customWidth="1"/>
    <col min="13" max="16384" width="11.42578125" style="1"/>
  </cols>
  <sheetData>
    <row r="2" spans="1:12" ht="18" x14ac:dyDescent="0.25">
      <c r="A2" s="4" t="s">
        <v>142</v>
      </c>
    </row>
    <row r="3" spans="1:12" ht="12" customHeight="1" x14ac:dyDescent="0.25">
      <c r="A3" s="4"/>
    </row>
    <row r="4" spans="1:12" s="39" customFormat="1" x14ac:dyDescent="0.25">
      <c r="A4" s="39" t="s">
        <v>12</v>
      </c>
      <c r="J4"/>
      <c r="K4"/>
      <c r="L4"/>
    </row>
    <row r="5" spans="1:12" s="39" customFormat="1" ht="9.9499999999999993" customHeight="1" x14ac:dyDescent="0.25">
      <c r="J5"/>
      <c r="K5"/>
      <c r="L5"/>
    </row>
    <row r="6" spans="1:12" x14ac:dyDescent="0.25">
      <c r="A6" s="127" t="s">
        <v>143</v>
      </c>
    </row>
    <row r="7" spans="1:12" ht="8.25" customHeight="1" x14ac:dyDescent="0.25"/>
    <row r="8" spans="1:12" s="127" customFormat="1" x14ac:dyDescent="0.25">
      <c r="A8" s="128" t="s">
        <v>144</v>
      </c>
      <c r="B8" s="128"/>
      <c r="C8" s="128"/>
      <c r="D8" s="128"/>
      <c r="E8" s="128"/>
      <c r="F8" s="128"/>
      <c r="G8" s="128"/>
      <c r="H8" s="128"/>
      <c r="I8" s="128"/>
      <c r="J8"/>
      <c r="K8"/>
      <c r="L8"/>
    </row>
    <row r="9" spans="1:12" customFormat="1" ht="6.75" customHeight="1" x14ac:dyDescent="0.25"/>
    <row r="10" spans="1:12" x14ac:dyDescent="0.25">
      <c r="A10" s="363" t="s">
        <v>318</v>
      </c>
      <c r="B10" s="231" t="s">
        <v>342</v>
      </c>
    </row>
    <row r="11" spans="1:12" ht="6.75" customHeight="1" x14ac:dyDescent="0.25">
      <c r="A11" s="91"/>
      <c r="B11" s="67"/>
    </row>
    <row r="12" spans="1:12" x14ac:dyDescent="0.25">
      <c r="A12" s="363" t="s">
        <v>319</v>
      </c>
      <c r="B12" s="231" t="s">
        <v>343</v>
      </c>
    </row>
    <row r="13" spans="1:12" ht="6.75" customHeight="1" x14ac:dyDescent="0.25">
      <c r="A13" s="91"/>
      <c r="B13" s="92"/>
    </row>
    <row r="14" spans="1:12" x14ac:dyDescent="0.25">
      <c r="A14" s="363" t="s">
        <v>320</v>
      </c>
      <c r="B14" s="48" t="s">
        <v>344</v>
      </c>
    </row>
    <row r="15" spans="1:12" ht="6.75" customHeight="1" x14ac:dyDescent="0.25">
      <c r="A15" s="91"/>
      <c r="B15" s="48"/>
    </row>
    <row r="16" spans="1:12" x14ac:dyDescent="0.25">
      <c r="A16" s="363" t="s">
        <v>321</v>
      </c>
      <c r="B16" s="48" t="s">
        <v>267</v>
      </c>
      <c r="C16" s="2"/>
      <c r="D16" s="2"/>
      <c r="E16" s="2"/>
      <c r="F16" s="2"/>
      <c r="G16" s="2"/>
      <c r="H16" s="2"/>
      <c r="I16" s="2"/>
    </row>
    <row r="17" spans="1:12" x14ac:dyDescent="0.25">
      <c r="A17" s="65"/>
      <c r="B17" s="40"/>
    </row>
    <row r="18" spans="1:12" s="127" customFormat="1" x14ac:dyDescent="0.25">
      <c r="A18" s="129" t="s">
        <v>145</v>
      </c>
      <c r="B18" s="128"/>
      <c r="C18" s="128"/>
      <c r="D18" s="128"/>
      <c r="E18" s="128"/>
      <c r="F18" s="128"/>
      <c r="G18" s="128"/>
      <c r="H18" s="128"/>
      <c r="I18" s="128"/>
      <c r="J18"/>
      <c r="K18"/>
      <c r="L18"/>
    </row>
    <row r="19" spans="1:12" customFormat="1" ht="6.75" customHeight="1" x14ac:dyDescent="0.25"/>
    <row r="20" spans="1:12" x14ac:dyDescent="0.25">
      <c r="A20" s="130" t="s">
        <v>66</v>
      </c>
    </row>
    <row r="21" spans="1:12" x14ac:dyDescent="0.25">
      <c r="A21" s="282" t="s">
        <v>322</v>
      </c>
      <c r="B21" s="231" t="s">
        <v>268</v>
      </c>
    </row>
    <row r="22" spans="1:12" ht="6.75" customHeight="1" x14ac:dyDescent="0.25">
      <c r="A22" s="93"/>
      <c r="B22" s="67"/>
    </row>
    <row r="23" spans="1:12" x14ac:dyDescent="0.25">
      <c r="A23" s="282" t="s">
        <v>323</v>
      </c>
      <c r="B23" s="94" t="s">
        <v>70</v>
      </c>
    </row>
    <row r="24" spans="1:12" ht="6.75" customHeight="1" x14ac:dyDescent="0.25">
      <c r="A24" s="93"/>
      <c r="B24" s="94"/>
    </row>
    <row r="25" spans="1:12" x14ac:dyDescent="0.25">
      <c r="A25" s="282" t="s">
        <v>324</v>
      </c>
      <c r="B25" s="94" t="s">
        <v>71</v>
      </c>
    </row>
    <row r="26" spans="1:12" ht="12" customHeight="1" x14ac:dyDescent="0.25">
      <c r="A26" s="93"/>
      <c r="B26" s="94"/>
    </row>
    <row r="27" spans="1:12" x14ac:dyDescent="0.25">
      <c r="A27" s="131" t="s">
        <v>67</v>
      </c>
      <c r="B27" s="94"/>
    </row>
    <row r="28" spans="1:12" x14ac:dyDescent="0.25">
      <c r="A28" s="282" t="s">
        <v>325</v>
      </c>
      <c r="B28" s="94" t="s">
        <v>72</v>
      </c>
    </row>
    <row r="29" spans="1:12" ht="6.75" customHeight="1" x14ac:dyDescent="0.25">
      <c r="A29" s="93"/>
      <c r="B29" s="94"/>
    </row>
    <row r="30" spans="1:12" x14ac:dyDescent="0.25">
      <c r="A30" s="282" t="s">
        <v>326</v>
      </c>
      <c r="B30" s="162" t="s">
        <v>269</v>
      </c>
    </row>
    <row r="31" spans="1:12" ht="6.75" customHeight="1" x14ac:dyDescent="0.25">
      <c r="A31" s="93"/>
      <c r="B31" s="94"/>
    </row>
    <row r="32" spans="1:12" x14ac:dyDescent="0.25">
      <c r="A32" s="282" t="s">
        <v>327</v>
      </c>
      <c r="B32" s="162" t="s">
        <v>312</v>
      </c>
    </row>
    <row r="33" spans="1:12" ht="6.75" customHeight="1" x14ac:dyDescent="0.25">
      <c r="A33" s="93"/>
      <c r="B33" s="94"/>
    </row>
    <row r="34" spans="1:12" x14ac:dyDescent="0.25">
      <c r="A34" s="282" t="s">
        <v>328</v>
      </c>
      <c r="B34" s="94" t="s">
        <v>73</v>
      </c>
    </row>
    <row r="35" spans="1:12" ht="6.75" customHeight="1" x14ac:dyDescent="0.25">
      <c r="A35" s="93"/>
      <c r="B35" s="94"/>
    </row>
    <row r="36" spans="1:12" x14ac:dyDescent="0.25">
      <c r="A36" s="282" t="s">
        <v>329</v>
      </c>
      <c r="B36" s="162" t="s">
        <v>286</v>
      </c>
    </row>
    <row r="37" spans="1:12" ht="6.75" customHeight="1" x14ac:dyDescent="0.25">
      <c r="A37" s="93"/>
      <c r="B37" s="94"/>
    </row>
    <row r="38" spans="1:12" x14ac:dyDescent="0.25">
      <c r="A38" s="282" t="s">
        <v>330</v>
      </c>
      <c r="B38" s="94" t="s">
        <v>74</v>
      </c>
    </row>
    <row r="39" spans="1:12" ht="6.75" customHeight="1" x14ac:dyDescent="0.25">
      <c r="A39" s="93"/>
      <c r="B39" s="94"/>
    </row>
    <row r="40" spans="1:12" x14ac:dyDescent="0.25">
      <c r="A40" s="282" t="s">
        <v>331</v>
      </c>
      <c r="B40" s="94" t="s">
        <v>75</v>
      </c>
    </row>
    <row r="41" spans="1:12" ht="11.25" customHeight="1" x14ac:dyDescent="0.25">
      <c r="A41" s="93"/>
      <c r="B41" s="94"/>
    </row>
    <row r="42" spans="1:12" x14ac:dyDescent="0.25">
      <c r="A42" s="131" t="s">
        <v>17</v>
      </c>
      <c r="B42" s="94"/>
    </row>
    <row r="43" spans="1:12" ht="6.75" customHeight="1" x14ac:dyDescent="0.25">
      <c r="A43" s="131"/>
      <c r="B43" s="94"/>
    </row>
    <row r="44" spans="1:12" x14ac:dyDescent="0.25">
      <c r="A44" s="282" t="s">
        <v>332</v>
      </c>
      <c r="B44" s="94" t="s">
        <v>76</v>
      </c>
    </row>
    <row r="45" spans="1:12" ht="15" customHeight="1" x14ac:dyDescent="0.25">
      <c r="A45" s="93"/>
      <c r="B45" s="94"/>
    </row>
    <row r="46" spans="1:12" s="127" customFormat="1" x14ac:dyDescent="0.25">
      <c r="A46" s="129" t="s">
        <v>146</v>
      </c>
      <c r="B46" s="128"/>
      <c r="C46" s="128"/>
      <c r="D46" s="128"/>
      <c r="E46" s="128"/>
      <c r="F46" s="128"/>
      <c r="G46" s="128"/>
      <c r="H46" s="128"/>
      <c r="I46" s="128"/>
      <c r="J46"/>
      <c r="K46"/>
      <c r="L46"/>
    </row>
    <row r="47" spans="1:12" customFormat="1" ht="6.75" customHeight="1" x14ac:dyDescent="0.25"/>
    <row r="48" spans="1:12" x14ac:dyDescent="0.25">
      <c r="A48" s="282" t="s">
        <v>333</v>
      </c>
      <c r="B48" s="162" t="s">
        <v>278</v>
      </c>
    </row>
    <row r="49" spans="1:12" ht="6.75" customHeight="1" x14ac:dyDescent="0.25">
      <c r="A49" s="93"/>
      <c r="B49" s="117"/>
    </row>
    <row r="50" spans="1:12" x14ac:dyDescent="0.25">
      <c r="A50" s="282" t="s">
        <v>334</v>
      </c>
      <c r="B50" s="162" t="s">
        <v>279</v>
      </c>
      <c r="C50" s="41"/>
      <c r="D50" s="41"/>
      <c r="E50" s="41"/>
    </row>
    <row r="51" spans="1:12" s="39" customFormat="1" ht="12.75" customHeight="1" x14ac:dyDescent="0.25">
      <c r="A51" s="58"/>
      <c r="J51"/>
      <c r="K51"/>
      <c r="L51"/>
    </row>
    <row r="52" spans="1:12" s="127" customFormat="1" x14ac:dyDescent="0.25">
      <c r="A52" s="129" t="s">
        <v>438</v>
      </c>
      <c r="B52" s="128"/>
      <c r="C52" s="128"/>
      <c r="D52" s="128"/>
      <c r="E52" s="128"/>
      <c r="F52" s="128"/>
      <c r="G52" s="128"/>
      <c r="H52" s="128"/>
      <c r="I52" s="128"/>
      <c r="J52"/>
      <c r="K52"/>
      <c r="L52"/>
    </row>
    <row r="53" spans="1:12" customFormat="1" ht="6.75" customHeight="1" x14ac:dyDescent="0.25"/>
    <row r="54" spans="1:12" x14ac:dyDescent="0.25">
      <c r="A54" s="282" t="s">
        <v>335</v>
      </c>
      <c r="B54" s="162" t="s">
        <v>280</v>
      </c>
    </row>
    <row r="55" spans="1:12" ht="6.75" customHeight="1" x14ac:dyDescent="0.25">
      <c r="A55" s="93"/>
      <c r="B55" s="94"/>
    </row>
    <row r="56" spans="1:12" x14ac:dyDescent="0.25">
      <c r="A56" s="282" t="s">
        <v>336</v>
      </c>
      <c r="B56" s="162" t="s">
        <v>281</v>
      </c>
      <c r="C56" s="41"/>
      <c r="D56" s="41"/>
      <c r="E56" s="41"/>
    </row>
    <row r="57" spans="1:12" ht="6.75" customHeight="1" x14ac:dyDescent="0.25">
      <c r="A57" s="93"/>
      <c r="B57" s="68"/>
      <c r="C57" s="41"/>
      <c r="D57" s="41"/>
      <c r="E57" s="41"/>
    </row>
    <row r="58" spans="1:12" s="39" customFormat="1" x14ac:dyDescent="0.25">
      <c r="A58" s="282" t="s">
        <v>337</v>
      </c>
      <c r="B58" s="162" t="s">
        <v>282</v>
      </c>
      <c r="J58"/>
      <c r="K58"/>
      <c r="L58"/>
    </row>
    <row r="59" spans="1:12" s="39" customFormat="1" ht="6.75" customHeight="1" x14ac:dyDescent="0.25">
      <c r="A59" s="93"/>
      <c r="B59" s="94"/>
      <c r="J59"/>
      <c r="K59"/>
      <c r="L59"/>
    </row>
    <row r="60" spans="1:12" x14ac:dyDescent="0.25">
      <c r="A60" s="282" t="s">
        <v>338</v>
      </c>
      <c r="B60" s="162" t="s">
        <v>283</v>
      </c>
    </row>
    <row r="61" spans="1:12" ht="6.75" customHeight="1" x14ac:dyDescent="0.25">
      <c r="A61" s="93"/>
      <c r="B61" s="68"/>
    </row>
    <row r="62" spans="1:12" x14ac:dyDescent="0.25">
      <c r="A62" s="282" t="s">
        <v>339</v>
      </c>
      <c r="B62" s="162" t="s">
        <v>429</v>
      </c>
    </row>
    <row r="63" spans="1:12" ht="6.75" customHeight="1" x14ac:dyDescent="0.25">
      <c r="A63" s="93"/>
      <c r="B63" s="94"/>
    </row>
    <row r="64" spans="1:12" x14ac:dyDescent="0.25">
      <c r="A64" s="282" t="s">
        <v>340</v>
      </c>
      <c r="B64" s="162" t="s">
        <v>284</v>
      </c>
    </row>
    <row r="65" spans="1:12" ht="6.75" customHeight="1" x14ac:dyDescent="0.25">
      <c r="A65" s="93"/>
      <c r="B65" s="68"/>
    </row>
    <row r="66" spans="1:12" x14ac:dyDescent="0.25">
      <c r="A66" s="282" t="s">
        <v>341</v>
      </c>
      <c r="B66" s="162" t="s">
        <v>468</v>
      </c>
    </row>
    <row r="67" spans="1:12" ht="13.5" customHeight="1" x14ac:dyDescent="0.25">
      <c r="A67" s="93"/>
      <c r="B67" s="68"/>
    </row>
    <row r="68" spans="1:12" s="127" customFormat="1" x14ac:dyDescent="0.25">
      <c r="A68" s="129" t="s">
        <v>69</v>
      </c>
      <c r="B68" s="128"/>
      <c r="C68" s="128"/>
      <c r="D68" s="128"/>
      <c r="E68" s="128"/>
      <c r="F68" s="128"/>
      <c r="G68" s="128"/>
      <c r="H68" s="128"/>
      <c r="I68" s="128"/>
      <c r="J68"/>
      <c r="K68"/>
      <c r="L68"/>
    </row>
    <row r="69" spans="1:12" s="39" customFormat="1" ht="6.75" customHeight="1" x14ac:dyDescent="0.25">
      <c r="A69" s="58"/>
      <c r="J69"/>
      <c r="K69"/>
      <c r="L69"/>
    </row>
    <row r="70" spans="1:12" x14ac:dyDescent="0.25">
      <c r="A70" s="93" t="s">
        <v>68</v>
      </c>
      <c r="B70" s="112" t="s">
        <v>102</v>
      </c>
    </row>
    <row r="71" spans="1:12" x14ac:dyDescent="0.25">
      <c r="A71" s="93"/>
      <c r="B71" s="112"/>
    </row>
    <row r="72" spans="1:12" s="127" customFormat="1" x14ac:dyDescent="0.25">
      <c r="A72" s="129" t="s">
        <v>285</v>
      </c>
      <c r="B72" s="128"/>
      <c r="C72" s="128"/>
      <c r="D72" s="128"/>
      <c r="E72" s="128"/>
      <c r="F72" s="128"/>
      <c r="G72" s="128"/>
      <c r="H72" s="128"/>
      <c r="I72" s="128"/>
      <c r="J72"/>
      <c r="K72"/>
      <c r="L72"/>
    </row>
    <row r="73" spans="1:12" s="39" customFormat="1" ht="6.75" customHeight="1" x14ac:dyDescent="0.25">
      <c r="A73" s="58"/>
      <c r="J73"/>
      <c r="K73"/>
      <c r="L73"/>
    </row>
    <row r="74" spans="1:12" x14ac:dyDescent="0.25">
      <c r="A74" s="282" t="s">
        <v>345</v>
      </c>
      <c r="B74" s="376" t="s">
        <v>346</v>
      </c>
    </row>
    <row r="75" spans="1:12" x14ac:dyDescent="0.25">
      <c r="A75" s="282"/>
      <c r="B75" s="162"/>
    </row>
    <row r="76" spans="1:12" x14ac:dyDescent="0.25">
      <c r="A76" s="282"/>
      <c r="B76" s="162"/>
    </row>
    <row r="77" spans="1:12" ht="18" x14ac:dyDescent="0.25">
      <c r="A77" s="120" t="s">
        <v>26</v>
      </c>
      <c r="B77" s="121"/>
      <c r="C77" s="122"/>
      <c r="D77" s="122"/>
      <c r="E77" s="122"/>
      <c r="F77" s="122"/>
    </row>
    <row r="78" spans="1:12" ht="8.25" customHeight="1" x14ac:dyDescent="0.25">
      <c r="A78" s="123"/>
      <c r="B78" s="122"/>
      <c r="C78" s="122"/>
      <c r="D78" s="122"/>
      <c r="E78" s="122"/>
      <c r="F78" s="122"/>
    </row>
    <row r="79" spans="1:12" x14ac:dyDescent="0.25">
      <c r="A79" s="123" t="s">
        <v>2</v>
      </c>
      <c r="B79" s="122" t="s">
        <v>24</v>
      </c>
      <c r="C79" s="122"/>
      <c r="D79" s="122"/>
      <c r="E79" s="122"/>
      <c r="F79" s="122"/>
    </row>
    <row r="80" spans="1:12" x14ac:dyDescent="0.25">
      <c r="A80" s="122" t="s">
        <v>133</v>
      </c>
      <c r="B80" s="122" t="s">
        <v>135</v>
      </c>
      <c r="C80" s="122"/>
      <c r="D80" s="122"/>
      <c r="E80" s="122"/>
      <c r="F80" s="122"/>
    </row>
    <row r="81" spans="1:6" x14ac:dyDescent="0.25">
      <c r="A81" s="122" t="s">
        <v>126</v>
      </c>
      <c r="B81" s="122" t="s">
        <v>127</v>
      </c>
      <c r="C81" s="122"/>
      <c r="D81" s="122"/>
      <c r="E81" s="122"/>
      <c r="F81" s="122"/>
    </row>
    <row r="82" spans="1:6" x14ac:dyDescent="0.25">
      <c r="A82" s="122" t="s">
        <v>134</v>
      </c>
      <c r="B82" s="122" t="s">
        <v>136</v>
      </c>
      <c r="C82" s="122"/>
      <c r="D82" s="122"/>
      <c r="E82" s="122"/>
      <c r="F82" s="122"/>
    </row>
    <row r="83" spans="1:6" x14ac:dyDescent="0.25">
      <c r="A83" s="122" t="s">
        <v>104</v>
      </c>
      <c r="B83" s="122" t="s">
        <v>128</v>
      </c>
      <c r="C83" s="122"/>
      <c r="D83" s="122"/>
      <c r="E83" s="122"/>
      <c r="F83" s="122"/>
    </row>
    <row r="84" spans="1:6" x14ac:dyDescent="0.25">
      <c r="A84" s="122" t="s">
        <v>3</v>
      </c>
      <c r="B84" s="122" t="s">
        <v>25</v>
      </c>
      <c r="C84" s="122"/>
      <c r="D84" s="122"/>
      <c r="E84" s="122"/>
      <c r="F84" s="122"/>
    </row>
    <row r="85" spans="1:6" x14ac:dyDescent="0.25">
      <c r="A85" s="122" t="s">
        <v>125</v>
      </c>
      <c r="B85" s="122" t="s">
        <v>122</v>
      </c>
      <c r="C85" s="122"/>
      <c r="D85" s="122"/>
      <c r="E85" s="122"/>
      <c r="F85" s="122"/>
    </row>
    <row r="86" spans="1:6" x14ac:dyDescent="0.25">
      <c r="A86" s="122" t="s">
        <v>59</v>
      </c>
      <c r="B86" s="122" t="s">
        <v>65</v>
      </c>
      <c r="C86" s="122"/>
      <c r="D86" s="122"/>
      <c r="E86" s="122"/>
      <c r="F86" s="122"/>
    </row>
    <row r="87" spans="1:6" x14ac:dyDescent="0.25">
      <c r="A87" s="122" t="s">
        <v>87</v>
      </c>
      <c r="B87" s="122" t="s">
        <v>129</v>
      </c>
      <c r="C87" s="122"/>
      <c r="D87" s="122"/>
      <c r="E87" s="122"/>
      <c r="F87" s="122"/>
    </row>
    <row r="88" spans="1:6" x14ac:dyDescent="0.25">
      <c r="A88" s="122" t="s">
        <v>103</v>
      </c>
      <c r="B88" s="122" t="s">
        <v>13</v>
      </c>
      <c r="C88" s="122"/>
      <c r="D88" s="122"/>
    </row>
    <row r="89" spans="1:6" x14ac:dyDescent="0.25">
      <c r="A89" s="162" t="s">
        <v>398</v>
      </c>
      <c r="B89" s="162" t="s">
        <v>399</v>
      </c>
    </row>
    <row r="90" spans="1:6" x14ac:dyDescent="0.25">
      <c r="A90" s="122" t="s">
        <v>132</v>
      </c>
      <c r="B90" s="122" t="s">
        <v>131</v>
      </c>
      <c r="C90" s="122"/>
      <c r="D90" s="122"/>
    </row>
    <row r="91" spans="1:6" x14ac:dyDescent="0.25">
      <c r="A91" s="122" t="s">
        <v>88</v>
      </c>
      <c r="B91" s="122" t="s">
        <v>130</v>
      </c>
      <c r="C91" s="122"/>
      <c r="D91" s="122"/>
    </row>
    <row r="92" spans="1:6" x14ac:dyDescent="0.25">
      <c r="A92" s="162" t="s">
        <v>347</v>
      </c>
      <c r="B92" s="162" t="s">
        <v>287</v>
      </c>
    </row>
    <row r="93" spans="1:6" x14ac:dyDescent="0.25">
      <c r="A93" s="162" t="s">
        <v>348</v>
      </c>
      <c r="B93" s="162" t="s">
        <v>288</v>
      </c>
    </row>
    <row r="94" spans="1:6" x14ac:dyDescent="0.25">
      <c r="A94" s="162" t="s">
        <v>349</v>
      </c>
      <c r="B94" s="162" t="s">
        <v>159</v>
      </c>
    </row>
    <row r="95" spans="1:6" x14ac:dyDescent="0.25">
      <c r="A95" s="162" t="s">
        <v>442</v>
      </c>
      <c r="B95" s="162" t="s">
        <v>441</v>
      </c>
    </row>
    <row r="96" spans="1:6" x14ac:dyDescent="0.25">
      <c r="A96" s="162" t="s">
        <v>383</v>
      </c>
      <c r="B96" s="162" t="s">
        <v>233</v>
      </c>
    </row>
    <row r="97" spans="1:2" ht="14.25" customHeight="1" x14ac:dyDescent="0.25">
      <c r="A97" s="162"/>
      <c r="B97" s="162"/>
    </row>
  </sheetData>
  <sortState ref="A49:B60">
    <sortCondition ref="A49:A60"/>
  </sortState>
  <customSheetViews>
    <customSheetView guid="{44F1111D-E141-4521-B561-50BB9B217F94}" scale="80" showGridLines="0" fitToPage="1" topLeftCell="A7">
      <selection activeCell="H77" sqref="H77"/>
      <pageMargins left="0.70866141732283472" right="0.70866141732283472" top="0.78740157480314965" bottom="0.78740157480314965" header="0.31496062992125984" footer="0.31496062992125984"/>
      <pageSetup paperSize="9" scale="6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62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30"/>
  <sheetViews>
    <sheetView topLeftCell="D111" zoomScale="50" zoomScaleNormal="50" zoomScaleSheetLayoutView="20" workbookViewId="0">
      <selection activeCell="AH110" sqref="AH110"/>
    </sheetView>
  </sheetViews>
  <sheetFormatPr baseColWidth="10" defaultRowHeight="24.95" customHeight="1" x14ac:dyDescent="0.25"/>
  <cols>
    <col min="1" max="1" width="28.42578125" customWidth="1"/>
    <col min="2" max="10" width="9.28515625" customWidth="1"/>
    <col min="11" max="11" width="15.7109375" customWidth="1"/>
  </cols>
  <sheetData>
    <row r="1" spans="1:20" s="53" customFormat="1" ht="24.95" customHeight="1" x14ac:dyDescent="0.25">
      <c r="A1" s="16" t="s">
        <v>431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ht="24.95" customHeight="1" x14ac:dyDescent="0.25">
      <c r="A2" s="3"/>
      <c r="B2" s="3"/>
      <c r="C2" s="8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24.9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3"/>
      <c r="L3" s="19" t="s">
        <v>11</v>
      </c>
      <c r="M3" s="19"/>
      <c r="N3" s="19"/>
      <c r="O3" s="19"/>
      <c r="P3" s="19"/>
      <c r="Q3" s="19"/>
      <c r="R3" s="19"/>
      <c r="S3" s="19"/>
      <c r="T3" s="19"/>
    </row>
    <row r="4" spans="1:20" ht="24.95" customHeight="1" x14ac:dyDescent="0.25">
      <c r="A4" s="5"/>
      <c r="B4" s="3"/>
      <c r="C4" s="8"/>
      <c r="D4" s="8"/>
      <c r="E4" s="8"/>
      <c r="F4" s="3"/>
      <c r="G4" s="3"/>
      <c r="H4" s="3"/>
      <c r="I4" s="3"/>
      <c r="J4" s="3"/>
      <c r="K4" s="3"/>
      <c r="L4" s="5"/>
      <c r="M4" s="3"/>
      <c r="N4" s="3"/>
      <c r="O4" s="3"/>
      <c r="P4" s="3"/>
      <c r="Q4" s="3"/>
      <c r="R4" s="3"/>
    </row>
    <row r="5" spans="1:20" ht="24.95" customHeight="1" x14ac:dyDescent="0.25">
      <c r="A5" s="24" t="s">
        <v>10</v>
      </c>
      <c r="B5" s="3"/>
      <c r="C5" s="8"/>
      <c r="D5" s="8"/>
      <c r="E5" s="8"/>
      <c r="F5" s="3"/>
      <c r="G5" s="3"/>
      <c r="H5" s="3"/>
      <c r="I5" s="3"/>
      <c r="J5" s="3"/>
      <c r="K5" s="3"/>
      <c r="L5" s="51"/>
      <c r="M5" s="3"/>
      <c r="N5" s="3"/>
      <c r="O5" s="3"/>
      <c r="P5" s="3"/>
      <c r="Q5" s="3"/>
      <c r="R5" s="3"/>
    </row>
    <row r="6" spans="1:20" ht="24.95" customHeight="1" x14ac:dyDescent="0.25">
      <c r="L6" s="51"/>
    </row>
    <row r="7" spans="1:20" ht="24.95" customHeight="1" x14ac:dyDescent="0.25">
      <c r="A7" s="24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  <c r="K7" s="1"/>
      <c r="L7" s="1"/>
      <c r="M7" s="1"/>
      <c r="N7" s="1"/>
      <c r="O7" s="1"/>
      <c r="P7" s="1"/>
      <c r="Q7" s="1"/>
      <c r="R7" s="1"/>
    </row>
    <row r="8" spans="1:20" ht="24.95" customHeight="1" x14ac:dyDescent="0.25">
      <c r="K8" s="1"/>
      <c r="L8" s="1"/>
      <c r="M8" s="1"/>
      <c r="N8" s="1"/>
      <c r="O8" s="1"/>
      <c r="P8" s="1"/>
      <c r="Q8" s="1"/>
      <c r="R8" s="1"/>
    </row>
    <row r="9" spans="1:20" ht="24.95" customHeight="1" x14ac:dyDescent="0.25">
      <c r="A9" s="4" t="s">
        <v>208</v>
      </c>
      <c r="K9" s="1"/>
      <c r="L9" s="1"/>
      <c r="M9" s="1"/>
      <c r="N9" s="1"/>
      <c r="O9" s="1"/>
      <c r="P9" s="1"/>
      <c r="Q9" s="1"/>
      <c r="R9" s="1"/>
    </row>
    <row r="10" spans="1:20" ht="24.95" customHeight="1" x14ac:dyDescent="0.25">
      <c r="K10" s="1"/>
      <c r="L10" s="1"/>
      <c r="M10" s="1"/>
      <c r="N10" s="1"/>
      <c r="O10" s="1"/>
      <c r="P10" s="1"/>
      <c r="Q10" s="1"/>
      <c r="R10" s="1"/>
    </row>
    <row r="11" spans="1:20" s="13" customFormat="1" ht="24.95" customHeight="1" x14ac:dyDescent="0.25">
      <c r="A11" s="47" t="s">
        <v>22</v>
      </c>
      <c r="B11" s="360" t="s">
        <v>347</v>
      </c>
      <c r="C11" s="360" t="s">
        <v>348</v>
      </c>
      <c r="D11" s="360" t="s">
        <v>349</v>
      </c>
      <c r="E11" s="360" t="s">
        <v>442</v>
      </c>
      <c r="F11" s="360" t="s">
        <v>383</v>
      </c>
      <c r="G11" s="360" t="s">
        <v>375</v>
      </c>
      <c r="H11" s="360" t="s">
        <v>376</v>
      </c>
      <c r="I11" s="360" t="s">
        <v>377</v>
      </c>
      <c r="J11" s="355" t="s">
        <v>443</v>
      </c>
      <c r="K11" s="329"/>
    </row>
    <row r="12" spans="1:20" s="13" customFormat="1" ht="24.95" customHeight="1" x14ac:dyDescent="0.2">
      <c r="A12" s="76" t="s">
        <v>89</v>
      </c>
      <c r="B12" s="175">
        <v>10</v>
      </c>
      <c r="C12" s="175">
        <v>11</v>
      </c>
      <c r="D12" s="175"/>
      <c r="E12" s="175"/>
      <c r="F12" s="22">
        <f>SUM(B12:E12)</f>
        <v>21</v>
      </c>
      <c r="G12" s="168">
        <f>IF(F12=0, 0, B12/F12)</f>
        <v>0.47619047619047616</v>
      </c>
      <c r="H12" s="168">
        <f>IF(F12=0, 0, C12/F12)</f>
        <v>0.52380952380952384</v>
      </c>
      <c r="I12" s="168">
        <f>IF(F12=0, 0, D12/F12)</f>
        <v>0</v>
      </c>
      <c r="J12" s="168">
        <f>IF(F12=0, 0, E12/F12)</f>
        <v>0</v>
      </c>
      <c r="K12" s="3"/>
    </row>
    <row r="13" spans="1:20" s="3" customFormat="1" ht="24.95" customHeight="1" x14ac:dyDescent="0.2">
      <c r="A13" s="76" t="s">
        <v>34</v>
      </c>
      <c r="B13" s="175">
        <v>10</v>
      </c>
      <c r="C13" s="175">
        <v>11</v>
      </c>
      <c r="D13" s="175"/>
      <c r="E13" s="175"/>
      <c r="F13" s="22">
        <f t="shared" ref="F13:F18" si="0">SUM(B13:E13)</f>
        <v>21</v>
      </c>
      <c r="G13" s="168">
        <f t="shared" ref="G13:G18" si="1">IF(F13=0, 0, B13/F13)</f>
        <v>0.47619047619047616</v>
      </c>
      <c r="H13" s="168">
        <f t="shared" ref="H13:H18" si="2">IF(F13=0, 0, C13/F13)</f>
        <v>0.52380952380952384</v>
      </c>
      <c r="I13" s="168">
        <f t="shared" ref="I13:I18" si="3">IF(F13=0, 0, D13/F13)</f>
        <v>0</v>
      </c>
      <c r="J13" s="168">
        <f t="shared" ref="J13:J18" si="4">IF(F13=0, 0, E13/F13)</f>
        <v>0</v>
      </c>
    </row>
    <row r="14" spans="1:20" s="13" customFormat="1" ht="24.95" customHeight="1" x14ac:dyDescent="0.2">
      <c r="A14" s="76" t="s">
        <v>90</v>
      </c>
      <c r="B14" s="175">
        <v>10</v>
      </c>
      <c r="C14" s="175">
        <v>13</v>
      </c>
      <c r="D14" s="175"/>
      <c r="E14" s="175"/>
      <c r="F14" s="22">
        <f t="shared" si="0"/>
        <v>23</v>
      </c>
      <c r="G14" s="168">
        <f t="shared" si="1"/>
        <v>0.43478260869565216</v>
      </c>
      <c r="H14" s="168">
        <f t="shared" si="2"/>
        <v>0.56521739130434778</v>
      </c>
      <c r="I14" s="168">
        <f t="shared" si="3"/>
        <v>0</v>
      </c>
      <c r="J14" s="168">
        <f t="shared" si="4"/>
        <v>0</v>
      </c>
      <c r="K14" s="3"/>
    </row>
    <row r="15" spans="1:20" s="3" customFormat="1" ht="24.95" customHeight="1" x14ac:dyDescent="0.2">
      <c r="A15" s="76" t="s">
        <v>35</v>
      </c>
      <c r="B15" s="175">
        <v>10</v>
      </c>
      <c r="C15" s="175">
        <v>13</v>
      </c>
      <c r="D15" s="175"/>
      <c r="E15" s="175"/>
      <c r="F15" s="22">
        <f t="shared" si="0"/>
        <v>23</v>
      </c>
      <c r="G15" s="168">
        <f t="shared" si="1"/>
        <v>0.43478260869565216</v>
      </c>
      <c r="H15" s="168">
        <f t="shared" si="2"/>
        <v>0.56521739130434778</v>
      </c>
      <c r="I15" s="168">
        <f t="shared" si="3"/>
        <v>0</v>
      </c>
      <c r="J15" s="168">
        <f t="shared" si="4"/>
        <v>0</v>
      </c>
    </row>
    <row r="16" spans="1:20" s="3" customFormat="1" ht="24.95" customHeight="1" x14ac:dyDescent="0.2">
      <c r="A16" s="76" t="s">
        <v>32</v>
      </c>
      <c r="B16" s="175">
        <v>10</v>
      </c>
      <c r="C16" s="175">
        <v>13</v>
      </c>
      <c r="D16" s="175"/>
      <c r="E16" s="175"/>
      <c r="F16" s="22">
        <f t="shared" si="0"/>
        <v>23</v>
      </c>
      <c r="G16" s="168">
        <f t="shared" si="1"/>
        <v>0.43478260869565216</v>
      </c>
      <c r="H16" s="168">
        <f t="shared" si="2"/>
        <v>0.56521739130434778</v>
      </c>
      <c r="I16" s="168">
        <f t="shared" si="3"/>
        <v>0</v>
      </c>
      <c r="J16" s="168">
        <f t="shared" si="4"/>
        <v>0</v>
      </c>
    </row>
    <row r="17" spans="1:11" s="3" customFormat="1" ht="24.95" customHeight="1" x14ac:dyDescent="0.2">
      <c r="A17" s="76" t="s">
        <v>36</v>
      </c>
      <c r="B17" s="175">
        <v>5</v>
      </c>
      <c r="C17" s="175">
        <v>10</v>
      </c>
      <c r="D17" s="175"/>
      <c r="E17" s="175"/>
      <c r="F17" s="22">
        <f t="shared" si="0"/>
        <v>15</v>
      </c>
      <c r="G17" s="168">
        <f t="shared" si="1"/>
        <v>0.33333333333333331</v>
      </c>
      <c r="H17" s="168">
        <f t="shared" si="2"/>
        <v>0.66666666666666663</v>
      </c>
      <c r="I17" s="168">
        <f t="shared" si="3"/>
        <v>0</v>
      </c>
      <c r="J17" s="168">
        <f t="shared" si="4"/>
        <v>0</v>
      </c>
    </row>
    <row r="18" spans="1:11" ht="24.95" customHeight="1" x14ac:dyDescent="0.25">
      <c r="A18" s="20" t="s">
        <v>15</v>
      </c>
      <c r="B18" s="175">
        <v>3</v>
      </c>
      <c r="C18" s="175">
        <v>10</v>
      </c>
      <c r="D18" s="175"/>
      <c r="E18" s="175"/>
      <c r="F18" s="22">
        <f t="shared" si="0"/>
        <v>13</v>
      </c>
      <c r="G18" s="168">
        <f t="shared" si="1"/>
        <v>0.23076923076923078</v>
      </c>
      <c r="H18" s="168">
        <f t="shared" si="2"/>
        <v>0.76923076923076927</v>
      </c>
      <c r="I18" s="168">
        <f t="shared" si="3"/>
        <v>0</v>
      </c>
      <c r="J18" s="168">
        <f t="shared" si="4"/>
        <v>0</v>
      </c>
    </row>
    <row r="19" spans="1:11" ht="24.95" customHeight="1" x14ac:dyDescent="0.25">
      <c r="A19" s="81"/>
      <c r="B19" s="83"/>
      <c r="C19" s="83"/>
      <c r="D19" s="83"/>
      <c r="E19" s="83"/>
      <c r="F19" s="83"/>
      <c r="G19" s="83"/>
      <c r="H19" s="83"/>
      <c r="I19" s="83"/>
      <c r="J19" s="83"/>
    </row>
    <row r="20" spans="1:11" ht="24.95" customHeight="1" x14ac:dyDescent="0.25">
      <c r="A20" s="81"/>
      <c r="B20" s="83"/>
      <c r="C20" s="83"/>
      <c r="D20" s="83"/>
      <c r="E20" s="83"/>
      <c r="F20" s="83"/>
      <c r="G20" s="83"/>
      <c r="H20" s="83"/>
      <c r="I20" s="83"/>
      <c r="J20" s="83"/>
    </row>
    <row r="21" spans="1:11" ht="24.95" customHeight="1" x14ac:dyDescent="0.25">
      <c r="B21" s="83"/>
      <c r="C21" s="83"/>
      <c r="D21" s="83"/>
      <c r="E21" s="83"/>
      <c r="F21" s="83"/>
    </row>
    <row r="23" spans="1:11" s="3" customFormat="1" ht="24.95" customHeight="1" x14ac:dyDescent="0.25">
      <c r="A23" s="4" t="s">
        <v>246</v>
      </c>
      <c r="C23" s="8"/>
      <c r="D23" s="8"/>
      <c r="E23" s="8"/>
    </row>
    <row r="24" spans="1:11" s="3" customFormat="1" ht="24.95" customHeight="1" x14ac:dyDescent="0.2">
      <c r="C24" s="8"/>
      <c r="D24" s="8"/>
      <c r="E24" s="8"/>
    </row>
    <row r="25" spans="1:11" s="13" customFormat="1" ht="24.95" customHeight="1" x14ac:dyDescent="0.2">
      <c r="A25" s="114" t="s">
        <v>22</v>
      </c>
      <c r="B25" s="360" t="s">
        <v>347</v>
      </c>
      <c r="C25" s="360" t="s">
        <v>348</v>
      </c>
      <c r="D25" s="360" t="s">
        <v>349</v>
      </c>
      <c r="E25" s="360" t="s">
        <v>442</v>
      </c>
      <c r="F25" s="360" t="s">
        <v>383</v>
      </c>
      <c r="G25" s="360" t="s">
        <v>375</v>
      </c>
      <c r="H25" s="360" t="s">
        <v>376</v>
      </c>
      <c r="I25" s="360" t="s">
        <v>377</v>
      </c>
      <c r="J25" s="360" t="s">
        <v>443</v>
      </c>
      <c r="K25" s="3"/>
    </row>
    <row r="26" spans="1:11" s="3" customFormat="1" ht="24.95" customHeight="1" x14ac:dyDescent="0.2">
      <c r="A26" s="76" t="s">
        <v>89</v>
      </c>
      <c r="B26" s="175">
        <v>10</v>
      </c>
      <c r="C26" s="175">
        <v>11</v>
      </c>
      <c r="D26" s="175"/>
      <c r="E26" s="175"/>
      <c r="F26" s="22">
        <f>SUM(B26:E26)</f>
        <v>21</v>
      </c>
      <c r="G26" s="168">
        <f>IF(F26=0, 0, B26/F26)</f>
        <v>0.47619047619047616</v>
      </c>
      <c r="H26" s="168">
        <f>IF(F26=0, 0, C26/F26)</f>
        <v>0.52380952380952384</v>
      </c>
      <c r="I26" s="168">
        <f>IF(F26=0, 0, D26/F26)</f>
        <v>0</v>
      </c>
      <c r="J26" s="168">
        <f>IF(F26=0, 0, E26/F26)</f>
        <v>0</v>
      </c>
    </row>
    <row r="27" spans="1:11" s="3" customFormat="1" ht="24.95" customHeight="1" x14ac:dyDescent="0.2">
      <c r="A27" s="76" t="s">
        <v>34</v>
      </c>
      <c r="B27" s="175">
        <v>10</v>
      </c>
      <c r="C27" s="175">
        <v>11</v>
      </c>
      <c r="D27" s="175"/>
      <c r="E27" s="175"/>
      <c r="F27" s="22">
        <f t="shared" ref="F27:F32" si="5">SUM(B27:E27)</f>
        <v>21</v>
      </c>
      <c r="G27" s="168">
        <f t="shared" ref="G27:G32" si="6">IF(F27=0, 0, B27/F27)</f>
        <v>0.47619047619047616</v>
      </c>
      <c r="H27" s="168">
        <f t="shared" ref="H27:H32" si="7">IF(F27=0, 0, C27/F27)</f>
        <v>0.52380952380952384</v>
      </c>
      <c r="I27" s="168">
        <f t="shared" ref="I27:I32" si="8">IF(F27=0, 0, D27/F27)</f>
        <v>0</v>
      </c>
      <c r="J27" s="168">
        <f t="shared" ref="J27:J32" si="9">IF(F27=0, 0, E27/F27)</f>
        <v>0</v>
      </c>
    </row>
    <row r="28" spans="1:11" s="3" customFormat="1" ht="24.95" customHeight="1" x14ac:dyDescent="0.2">
      <c r="A28" s="76" t="s">
        <v>90</v>
      </c>
      <c r="B28" s="175">
        <v>10</v>
      </c>
      <c r="C28" s="175">
        <v>13</v>
      </c>
      <c r="D28" s="175"/>
      <c r="E28" s="175"/>
      <c r="F28" s="22">
        <f t="shared" si="5"/>
        <v>23</v>
      </c>
      <c r="G28" s="168">
        <f t="shared" si="6"/>
        <v>0.43478260869565216</v>
      </c>
      <c r="H28" s="168">
        <f t="shared" si="7"/>
        <v>0.56521739130434778</v>
      </c>
      <c r="I28" s="168">
        <f t="shared" si="8"/>
        <v>0</v>
      </c>
      <c r="J28" s="168">
        <f t="shared" si="9"/>
        <v>0</v>
      </c>
    </row>
    <row r="29" spans="1:11" ht="24.95" customHeight="1" x14ac:dyDescent="0.25">
      <c r="A29" s="76" t="s">
        <v>35</v>
      </c>
      <c r="B29" s="175">
        <v>10</v>
      </c>
      <c r="C29" s="175">
        <v>13</v>
      </c>
      <c r="D29" s="175"/>
      <c r="E29" s="175"/>
      <c r="F29" s="22">
        <f t="shared" si="5"/>
        <v>23</v>
      </c>
      <c r="G29" s="168">
        <f t="shared" si="6"/>
        <v>0.43478260869565216</v>
      </c>
      <c r="H29" s="168">
        <f t="shared" si="7"/>
        <v>0.56521739130434778</v>
      </c>
      <c r="I29" s="168">
        <f t="shared" si="8"/>
        <v>0</v>
      </c>
      <c r="J29" s="168">
        <f t="shared" si="9"/>
        <v>0</v>
      </c>
    </row>
    <row r="30" spans="1:11" ht="24.95" customHeight="1" x14ac:dyDescent="0.25">
      <c r="A30" s="76" t="s">
        <v>32</v>
      </c>
      <c r="B30" s="175">
        <v>10</v>
      </c>
      <c r="C30" s="175">
        <v>13</v>
      </c>
      <c r="D30" s="175"/>
      <c r="E30" s="175"/>
      <c r="F30" s="22">
        <f t="shared" si="5"/>
        <v>23</v>
      </c>
      <c r="G30" s="168">
        <f t="shared" si="6"/>
        <v>0.43478260869565216</v>
      </c>
      <c r="H30" s="168">
        <f t="shared" si="7"/>
        <v>0.56521739130434778</v>
      </c>
      <c r="I30" s="168">
        <f t="shared" si="8"/>
        <v>0</v>
      </c>
      <c r="J30" s="168">
        <f t="shared" si="9"/>
        <v>0</v>
      </c>
    </row>
    <row r="31" spans="1:11" ht="24.95" customHeight="1" x14ac:dyDescent="0.25">
      <c r="A31" s="76" t="s">
        <v>36</v>
      </c>
      <c r="B31" s="175">
        <v>5</v>
      </c>
      <c r="C31" s="175">
        <v>10</v>
      </c>
      <c r="D31" s="175"/>
      <c r="E31" s="175"/>
      <c r="F31" s="22">
        <f t="shared" si="5"/>
        <v>15</v>
      </c>
      <c r="G31" s="168">
        <f t="shared" si="6"/>
        <v>0.33333333333333331</v>
      </c>
      <c r="H31" s="168">
        <f t="shared" si="7"/>
        <v>0.66666666666666663</v>
      </c>
      <c r="I31" s="168">
        <f t="shared" si="8"/>
        <v>0</v>
      </c>
      <c r="J31" s="168">
        <f t="shared" si="9"/>
        <v>0</v>
      </c>
    </row>
    <row r="32" spans="1:11" ht="24.95" customHeight="1" x14ac:dyDescent="0.25">
      <c r="A32" s="20" t="s">
        <v>15</v>
      </c>
      <c r="B32" s="175">
        <v>6.6666666666666599</v>
      </c>
      <c r="C32" s="175">
        <v>11.9333333333333</v>
      </c>
      <c r="D32" s="175"/>
      <c r="E32" s="175"/>
      <c r="F32" s="22">
        <f t="shared" si="5"/>
        <v>18.599999999999959</v>
      </c>
      <c r="G32" s="168">
        <f t="shared" si="6"/>
        <v>0.3584229390681008</v>
      </c>
      <c r="H32" s="168">
        <f t="shared" si="7"/>
        <v>0.64157706093189926</v>
      </c>
      <c r="I32" s="168">
        <f t="shared" si="8"/>
        <v>0</v>
      </c>
      <c r="J32" s="168">
        <f t="shared" si="9"/>
        <v>0</v>
      </c>
    </row>
    <row r="33" spans="1:11" ht="24.95" customHeight="1" x14ac:dyDescent="0.25">
      <c r="J33" s="83"/>
    </row>
    <row r="34" spans="1:11" ht="24.95" customHeight="1" x14ac:dyDescent="0.25">
      <c r="J34" s="83"/>
    </row>
    <row r="35" spans="1:11" ht="24.95" customHeight="1" x14ac:dyDescent="0.25">
      <c r="J35" s="83"/>
    </row>
    <row r="36" spans="1:11" ht="24.95" customHeight="1" x14ac:dyDescent="0.25">
      <c r="A36" s="81"/>
      <c r="B36" s="83"/>
      <c r="C36" s="83"/>
      <c r="D36" s="83"/>
      <c r="E36" s="83"/>
      <c r="F36" s="82"/>
      <c r="G36" s="83"/>
      <c r="H36" s="83"/>
      <c r="I36" s="83"/>
      <c r="J36" s="83"/>
    </row>
    <row r="37" spans="1:11" s="3" customFormat="1" ht="24.95" customHeight="1" x14ac:dyDescent="0.25">
      <c r="A37" s="4" t="s">
        <v>235</v>
      </c>
      <c r="C37" s="8"/>
      <c r="D37" s="8"/>
      <c r="E37" s="8"/>
    </row>
    <row r="38" spans="1:11" s="3" customFormat="1" ht="24.95" customHeight="1" x14ac:dyDescent="0.2">
      <c r="C38" s="8"/>
      <c r="D38" s="8"/>
      <c r="E38" s="8"/>
    </row>
    <row r="39" spans="1:11" s="13" customFormat="1" ht="24.95" customHeight="1" x14ac:dyDescent="0.2">
      <c r="A39" s="114" t="s">
        <v>22</v>
      </c>
      <c r="B39" s="360" t="s">
        <v>347</v>
      </c>
      <c r="C39" s="360" t="s">
        <v>348</v>
      </c>
      <c r="D39" s="360" t="s">
        <v>349</v>
      </c>
      <c r="E39" s="360" t="s">
        <v>442</v>
      </c>
      <c r="F39" s="360" t="s">
        <v>383</v>
      </c>
      <c r="G39" s="360" t="s">
        <v>375</v>
      </c>
      <c r="H39" s="360" t="s">
        <v>376</v>
      </c>
      <c r="I39" s="360" t="s">
        <v>377</v>
      </c>
      <c r="J39" s="360" t="s">
        <v>443</v>
      </c>
      <c r="K39" s="3"/>
    </row>
    <row r="40" spans="1:11" s="3" customFormat="1" ht="24.95" customHeight="1" x14ac:dyDescent="0.2">
      <c r="A40" s="76" t="s">
        <v>89</v>
      </c>
      <c r="B40" s="175">
        <v>10</v>
      </c>
      <c r="C40" s="175">
        <v>11</v>
      </c>
      <c r="D40" s="175"/>
      <c r="E40" s="175"/>
      <c r="F40" s="22">
        <f>SUM(B40:E40)</f>
        <v>21</v>
      </c>
      <c r="G40" s="168">
        <f>IF(F40=0, 0, B40/F40)</f>
        <v>0.47619047619047616</v>
      </c>
      <c r="H40" s="168">
        <f>IF(F40=0, 0, C40/F40)</f>
        <v>0.52380952380952384</v>
      </c>
      <c r="I40" s="168">
        <f>IF(F40=0, 0, D40/F40)</f>
        <v>0</v>
      </c>
      <c r="J40" s="168">
        <f>IF(F40=0, 0, E40/F40)</f>
        <v>0</v>
      </c>
    </row>
    <row r="41" spans="1:11" s="3" customFormat="1" ht="24.95" customHeight="1" x14ac:dyDescent="0.2">
      <c r="A41" s="76" t="s">
        <v>34</v>
      </c>
      <c r="B41" s="175">
        <v>10</v>
      </c>
      <c r="C41" s="175">
        <v>11</v>
      </c>
      <c r="D41" s="175"/>
      <c r="E41" s="175"/>
      <c r="F41" s="22">
        <f t="shared" ref="F41:F46" si="10">SUM(B41:E41)</f>
        <v>21</v>
      </c>
      <c r="G41" s="168">
        <f t="shared" ref="G41:G46" si="11">IF(F41=0, 0, B41/F41)</f>
        <v>0.47619047619047616</v>
      </c>
      <c r="H41" s="168">
        <f t="shared" ref="H41:H46" si="12">IF(F41=0, 0, C41/F41)</f>
        <v>0.52380952380952384</v>
      </c>
      <c r="I41" s="168">
        <f t="shared" ref="I41:I46" si="13">IF(F41=0, 0, D41/F41)</f>
        <v>0</v>
      </c>
      <c r="J41" s="168">
        <f t="shared" ref="J41:J46" si="14">IF(F41=0, 0, E41/F41)</f>
        <v>0</v>
      </c>
    </row>
    <row r="42" spans="1:11" s="3" customFormat="1" ht="24.95" customHeight="1" x14ac:dyDescent="0.2">
      <c r="A42" s="76" t="s">
        <v>90</v>
      </c>
      <c r="B42" s="175">
        <v>10</v>
      </c>
      <c r="C42" s="175">
        <v>13</v>
      </c>
      <c r="D42" s="175"/>
      <c r="E42" s="175"/>
      <c r="F42" s="22">
        <f t="shared" si="10"/>
        <v>23</v>
      </c>
      <c r="G42" s="168">
        <f t="shared" si="11"/>
        <v>0.43478260869565216</v>
      </c>
      <c r="H42" s="168">
        <f t="shared" si="12"/>
        <v>0.56521739130434778</v>
      </c>
      <c r="I42" s="168">
        <f t="shared" si="13"/>
        <v>0</v>
      </c>
      <c r="J42" s="168">
        <f t="shared" si="14"/>
        <v>0</v>
      </c>
    </row>
    <row r="43" spans="1:11" ht="24.95" customHeight="1" x14ac:dyDescent="0.25">
      <c r="A43" s="76" t="s">
        <v>35</v>
      </c>
      <c r="B43" s="175">
        <v>10</v>
      </c>
      <c r="C43" s="175">
        <v>13</v>
      </c>
      <c r="D43" s="175"/>
      <c r="E43" s="175"/>
      <c r="F43" s="22">
        <f t="shared" si="10"/>
        <v>23</v>
      </c>
      <c r="G43" s="168">
        <f t="shared" si="11"/>
        <v>0.43478260869565216</v>
      </c>
      <c r="H43" s="168">
        <f t="shared" si="12"/>
        <v>0.56521739130434778</v>
      </c>
      <c r="I43" s="168">
        <f t="shared" si="13"/>
        <v>0</v>
      </c>
      <c r="J43" s="168">
        <f t="shared" si="14"/>
        <v>0</v>
      </c>
    </row>
    <row r="44" spans="1:11" ht="24.95" customHeight="1" x14ac:dyDescent="0.25">
      <c r="A44" s="76" t="s">
        <v>32</v>
      </c>
      <c r="B44" s="175">
        <v>10</v>
      </c>
      <c r="C44" s="175">
        <v>13</v>
      </c>
      <c r="D44" s="175"/>
      <c r="E44" s="175"/>
      <c r="F44" s="22">
        <f t="shared" si="10"/>
        <v>23</v>
      </c>
      <c r="G44" s="168">
        <f t="shared" si="11"/>
        <v>0.43478260869565216</v>
      </c>
      <c r="H44" s="168">
        <f t="shared" si="12"/>
        <v>0.56521739130434778</v>
      </c>
      <c r="I44" s="168">
        <f t="shared" si="13"/>
        <v>0</v>
      </c>
      <c r="J44" s="168">
        <f t="shared" si="14"/>
        <v>0</v>
      </c>
    </row>
    <row r="45" spans="1:11" ht="24.95" customHeight="1" x14ac:dyDescent="0.25">
      <c r="A45" s="76" t="s">
        <v>36</v>
      </c>
      <c r="B45" s="175">
        <v>5</v>
      </c>
      <c r="C45" s="175">
        <v>10</v>
      </c>
      <c r="D45" s="175"/>
      <c r="E45" s="175"/>
      <c r="F45" s="22">
        <f t="shared" si="10"/>
        <v>15</v>
      </c>
      <c r="G45" s="168">
        <f t="shared" si="11"/>
        <v>0.33333333333333331</v>
      </c>
      <c r="H45" s="168">
        <f t="shared" si="12"/>
        <v>0.66666666666666663</v>
      </c>
      <c r="I45" s="168">
        <f t="shared" si="13"/>
        <v>0</v>
      </c>
      <c r="J45" s="168">
        <f t="shared" si="14"/>
        <v>0</v>
      </c>
    </row>
    <row r="46" spans="1:11" ht="24.95" customHeight="1" x14ac:dyDescent="0.25">
      <c r="A46" s="20" t="s">
        <v>15</v>
      </c>
      <c r="B46" s="175">
        <v>3</v>
      </c>
      <c r="C46" s="175">
        <v>10</v>
      </c>
      <c r="D46" s="175"/>
      <c r="E46" s="175"/>
      <c r="F46" s="22">
        <f t="shared" si="10"/>
        <v>13</v>
      </c>
      <c r="G46" s="168">
        <f t="shared" si="11"/>
        <v>0.23076923076923078</v>
      </c>
      <c r="H46" s="168">
        <f t="shared" si="12"/>
        <v>0.76923076923076927</v>
      </c>
      <c r="I46" s="168">
        <f t="shared" si="13"/>
        <v>0</v>
      </c>
      <c r="J46" s="168">
        <f t="shared" si="14"/>
        <v>0</v>
      </c>
    </row>
    <row r="47" spans="1:11" ht="24.95" customHeight="1" x14ac:dyDescent="0.25">
      <c r="J47" s="83"/>
    </row>
    <row r="48" spans="1:11" ht="24.95" customHeight="1" x14ac:dyDescent="0.25">
      <c r="J48" s="83"/>
    </row>
    <row r="49" spans="1:11" s="3" customFormat="1" ht="24.95" customHeight="1" x14ac:dyDescent="0.2"/>
    <row r="50" spans="1:11" s="3" customFormat="1" ht="24.95" customHeight="1" x14ac:dyDescent="0.2"/>
    <row r="51" spans="1:11" s="3" customFormat="1" ht="24.95" customHeight="1" x14ac:dyDescent="0.25">
      <c r="A51" s="4" t="s">
        <v>211</v>
      </c>
      <c r="C51" s="8"/>
      <c r="D51" s="8"/>
      <c r="E51" s="8"/>
    </row>
    <row r="52" spans="1:11" s="3" customFormat="1" ht="24.95" customHeight="1" x14ac:dyDescent="0.2">
      <c r="C52" s="8"/>
      <c r="D52" s="8"/>
      <c r="E52" s="8"/>
    </row>
    <row r="53" spans="1:11" s="13" customFormat="1" ht="24.95" customHeight="1" x14ac:dyDescent="0.2">
      <c r="A53" s="114" t="s">
        <v>22</v>
      </c>
      <c r="B53" s="360" t="s">
        <v>347</v>
      </c>
      <c r="C53" s="360" t="s">
        <v>348</v>
      </c>
      <c r="D53" s="360" t="s">
        <v>349</v>
      </c>
      <c r="E53" s="360" t="s">
        <v>442</v>
      </c>
      <c r="F53" s="360" t="s">
        <v>383</v>
      </c>
      <c r="G53" s="360" t="s">
        <v>375</v>
      </c>
      <c r="H53" s="360" t="s">
        <v>376</v>
      </c>
      <c r="I53" s="360" t="s">
        <v>377</v>
      </c>
      <c r="J53" s="360" t="s">
        <v>443</v>
      </c>
      <c r="K53" s="3"/>
    </row>
    <row r="54" spans="1:11" s="3" customFormat="1" ht="24.95" customHeight="1" x14ac:dyDescent="0.2">
      <c r="A54" s="76" t="s">
        <v>89</v>
      </c>
      <c r="B54" s="175">
        <v>10</v>
      </c>
      <c r="C54" s="175">
        <v>11</v>
      </c>
      <c r="D54" s="175"/>
      <c r="E54" s="175"/>
      <c r="F54" s="22">
        <f>SUM(B54:E54)</f>
        <v>21</v>
      </c>
      <c r="G54" s="168">
        <f>IF(F54=0, 0, B54/F54)</f>
        <v>0.47619047619047616</v>
      </c>
      <c r="H54" s="168">
        <f>IF(F54=0, 0, C54/F54)</f>
        <v>0.52380952380952384</v>
      </c>
      <c r="I54" s="168">
        <f>IF(F54=0, 0, D54/F54)</f>
        <v>0</v>
      </c>
      <c r="J54" s="168">
        <f>IF(F54=0, 0, E54/F54)</f>
        <v>0</v>
      </c>
    </row>
    <row r="55" spans="1:11" s="3" customFormat="1" ht="24.95" customHeight="1" x14ac:dyDescent="0.2">
      <c r="A55" s="76" t="s">
        <v>34</v>
      </c>
      <c r="B55" s="175">
        <v>10</v>
      </c>
      <c r="C55" s="175">
        <v>11</v>
      </c>
      <c r="D55" s="175"/>
      <c r="E55" s="175"/>
      <c r="F55" s="22">
        <f t="shared" ref="F55:F60" si="15">SUM(B55:E55)</f>
        <v>21</v>
      </c>
      <c r="G55" s="168">
        <f t="shared" ref="G55:G60" si="16">IF(F55=0, 0, B55/F55)</f>
        <v>0.47619047619047616</v>
      </c>
      <c r="H55" s="168">
        <f t="shared" ref="H55:H60" si="17">IF(F55=0, 0, C55/F55)</f>
        <v>0.52380952380952384</v>
      </c>
      <c r="I55" s="168">
        <f t="shared" ref="I55:I60" si="18">IF(F55=0, 0, D55/F55)</f>
        <v>0</v>
      </c>
      <c r="J55" s="168">
        <f t="shared" ref="J55:J60" si="19">IF(F55=0, 0, E55/F55)</f>
        <v>0</v>
      </c>
    </row>
    <row r="56" spans="1:11" s="3" customFormat="1" ht="24.95" customHeight="1" x14ac:dyDescent="0.2">
      <c r="A56" s="76" t="s">
        <v>90</v>
      </c>
      <c r="B56" s="175">
        <v>10</v>
      </c>
      <c r="C56" s="175">
        <v>13</v>
      </c>
      <c r="D56" s="175"/>
      <c r="E56" s="175"/>
      <c r="F56" s="22">
        <f t="shared" si="15"/>
        <v>23</v>
      </c>
      <c r="G56" s="168">
        <f t="shared" si="16"/>
        <v>0.43478260869565216</v>
      </c>
      <c r="H56" s="168">
        <f t="shared" si="17"/>
        <v>0.56521739130434778</v>
      </c>
      <c r="I56" s="168">
        <f t="shared" si="18"/>
        <v>0</v>
      </c>
      <c r="J56" s="168">
        <f t="shared" si="19"/>
        <v>0</v>
      </c>
    </row>
    <row r="57" spans="1:11" ht="24.95" customHeight="1" x14ac:dyDescent="0.25">
      <c r="A57" s="76" t="s">
        <v>35</v>
      </c>
      <c r="B57" s="175">
        <v>10</v>
      </c>
      <c r="C57" s="175">
        <v>13</v>
      </c>
      <c r="D57" s="175"/>
      <c r="E57" s="175"/>
      <c r="F57" s="22">
        <f t="shared" si="15"/>
        <v>23</v>
      </c>
      <c r="G57" s="168">
        <f t="shared" si="16"/>
        <v>0.43478260869565216</v>
      </c>
      <c r="H57" s="168">
        <f t="shared" si="17"/>
        <v>0.56521739130434778</v>
      </c>
      <c r="I57" s="168">
        <f t="shared" si="18"/>
        <v>0</v>
      </c>
      <c r="J57" s="168">
        <f t="shared" si="19"/>
        <v>0</v>
      </c>
    </row>
    <row r="58" spans="1:11" ht="24.95" customHeight="1" x14ac:dyDescent="0.25">
      <c r="A58" s="76" t="s">
        <v>32</v>
      </c>
      <c r="B58" s="175">
        <v>10</v>
      </c>
      <c r="C58" s="175">
        <v>13</v>
      </c>
      <c r="D58" s="175"/>
      <c r="E58" s="175"/>
      <c r="F58" s="22">
        <f t="shared" si="15"/>
        <v>23</v>
      </c>
      <c r="G58" s="168">
        <f t="shared" si="16"/>
        <v>0.43478260869565216</v>
      </c>
      <c r="H58" s="168">
        <f t="shared" si="17"/>
        <v>0.56521739130434778</v>
      </c>
      <c r="I58" s="168">
        <f t="shared" si="18"/>
        <v>0</v>
      </c>
      <c r="J58" s="168">
        <f t="shared" si="19"/>
        <v>0</v>
      </c>
    </row>
    <row r="59" spans="1:11" ht="24.95" customHeight="1" x14ac:dyDescent="0.25">
      <c r="A59" s="76" t="s">
        <v>36</v>
      </c>
      <c r="B59" s="175">
        <v>5</v>
      </c>
      <c r="C59" s="175">
        <v>10</v>
      </c>
      <c r="D59" s="175"/>
      <c r="E59" s="175"/>
      <c r="F59" s="22">
        <f t="shared" si="15"/>
        <v>15</v>
      </c>
      <c r="G59" s="168">
        <f t="shared" si="16"/>
        <v>0.33333333333333331</v>
      </c>
      <c r="H59" s="168">
        <f t="shared" si="17"/>
        <v>0.66666666666666663</v>
      </c>
      <c r="I59" s="168">
        <f t="shared" si="18"/>
        <v>0</v>
      </c>
      <c r="J59" s="168">
        <f t="shared" si="19"/>
        <v>0</v>
      </c>
    </row>
    <row r="60" spans="1:11" ht="24.95" customHeight="1" x14ac:dyDescent="0.25">
      <c r="A60" s="20" t="s">
        <v>15</v>
      </c>
      <c r="B60" s="175">
        <v>3</v>
      </c>
      <c r="C60" s="175">
        <v>10</v>
      </c>
      <c r="D60" s="175"/>
      <c r="E60" s="175"/>
      <c r="F60" s="22">
        <f t="shared" si="15"/>
        <v>13</v>
      </c>
      <c r="G60" s="168">
        <f t="shared" si="16"/>
        <v>0.23076923076923078</v>
      </c>
      <c r="H60" s="168">
        <f t="shared" si="17"/>
        <v>0.76923076923076927</v>
      </c>
      <c r="I60" s="168">
        <f t="shared" si="18"/>
        <v>0</v>
      </c>
      <c r="J60" s="168">
        <f t="shared" si="19"/>
        <v>0</v>
      </c>
    </row>
    <row r="65" spans="1:10" ht="24.95" customHeight="1" x14ac:dyDescent="0.25">
      <c r="A65" s="4" t="s">
        <v>236</v>
      </c>
      <c r="B65" s="3"/>
      <c r="C65" s="8"/>
      <c r="D65" s="8"/>
      <c r="E65" s="8"/>
      <c r="F65" s="3"/>
      <c r="G65" s="3"/>
      <c r="H65" s="3"/>
      <c r="I65" s="3"/>
      <c r="J65" s="3"/>
    </row>
    <row r="66" spans="1:10" ht="24.95" customHeight="1" x14ac:dyDescent="0.25">
      <c r="A66" s="3"/>
      <c r="B66" s="3"/>
      <c r="C66" s="8"/>
      <c r="D66" s="8"/>
      <c r="E66" s="8"/>
      <c r="F66" s="3"/>
      <c r="G66" s="3"/>
      <c r="H66" s="3"/>
      <c r="I66" s="3"/>
      <c r="J66" s="3"/>
    </row>
    <row r="67" spans="1:10" ht="24.95" customHeight="1" x14ac:dyDescent="0.25">
      <c r="A67" s="114" t="s">
        <v>22</v>
      </c>
      <c r="B67" s="360" t="s">
        <v>347</v>
      </c>
      <c r="C67" s="360" t="s">
        <v>348</v>
      </c>
      <c r="D67" s="360" t="s">
        <v>349</v>
      </c>
      <c r="E67" s="360" t="s">
        <v>442</v>
      </c>
      <c r="F67" s="360" t="s">
        <v>383</v>
      </c>
      <c r="G67" s="360" t="s">
        <v>375</v>
      </c>
      <c r="H67" s="360" t="s">
        <v>376</v>
      </c>
      <c r="I67" s="360" t="s">
        <v>377</v>
      </c>
      <c r="J67" s="360" t="s">
        <v>443</v>
      </c>
    </row>
    <row r="68" spans="1:10" ht="24.95" customHeight="1" x14ac:dyDescent="0.25">
      <c r="A68" s="76" t="s">
        <v>89</v>
      </c>
      <c r="B68" s="27">
        <f>SUM(B54,B40,B26,B12)</f>
        <v>40</v>
      </c>
      <c r="C68" s="27">
        <f t="shared" ref="C68:E68" si="20">SUM(C54,C40,C26,C12)</f>
        <v>44</v>
      </c>
      <c r="D68" s="27">
        <f t="shared" si="20"/>
        <v>0</v>
      </c>
      <c r="E68" s="27">
        <f t="shared" si="20"/>
        <v>0</v>
      </c>
      <c r="F68" s="22">
        <f>SUM(B68:E68)</f>
        <v>84</v>
      </c>
      <c r="G68" s="168">
        <f>IF(F68=0, 0, B68/F68)</f>
        <v>0.47619047619047616</v>
      </c>
      <c r="H68" s="168">
        <f>IF(F68=0, 0, C68/F68)</f>
        <v>0.52380952380952384</v>
      </c>
      <c r="I68" s="168">
        <f>IF(F68=0, 0, D68/F68)</f>
        <v>0</v>
      </c>
      <c r="J68" s="168">
        <f>IF(F68=0, 0, E68/F68)</f>
        <v>0</v>
      </c>
    </row>
    <row r="69" spans="1:10" ht="24.95" customHeight="1" x14ac:dyDescent="0.25">
      <c r="A69" s="76" t="s">
        <v>34</v>
      </c>
      <c r="B69" s="27">
        <f t="shared" ref="B69:E69" si="21">SUM(B55,B41,B27,B13)</f>
        <v>40</v>
      </c>
      <c r="C69" s="27">
        <f t="shared" si="21"/>
        <v>44</v>
      </c>
      <c r="D69" s="27">
        <f t="shared" si="21"/>
        <v>0</v>
      </c>
      <c r="E69" s="27">
        <f t="shared" si="21"/>
        <v>0</v>
      </c>
      <c r="F69" s="22">
        <f t="shared" ref="F69:F74" si="22">SUM(B69:E69)</f>
        <v>84</v>
      </c>
      <c r="G69" s="168">
        <f t="shared" ref="G69:G74" si="23">IF(F69=0, 0, B69/F69)</f>
        <v>0.47619047619047616</v>
      </c>
      <c r="H69" s="168">
        <f t="shared" ref="H69:H74" si="24">IF(F69=0, 0, C69/F69)</f>
        <v>0.52380952380952384</v>
      </c>
      <c r="I69" s="168">
        <f t="shared" ref="I69:I74" si="25">IF(F69=0, 0, D69/F69)</f>
        <v>0</v>
      </c>
      <c r="J69" s="168">
        <f t="shared" ref="J69:J74" si="26">IF(F69=0, 0, E69/F69)</f>
        <v>0</v>
      </c>
    </row>
    <row r="70" spans="1:10" ht="24.95" customHeight="1" x14ac:dyDescent="0.25">
      <c r="A70" s="76" t="s">
        <v>90</v>
      </c>
      <c r="B70" s="27">
        <f t="shared" ref="B70:E70" si="27">SUM(B56,B42,B28,B14)</f>
        <v>40</v>
      </c>
      <c r="C70" s="27">
        <f t="shared" si="27"/>
        <v>52</v>
      </c>
      <c r="D70" s="27">
        <f t="shared" si="27"/>
        <v>0</v>
      </c>
      <c r="E70" s="27">
        <f t="shared" si="27"/>
        <v>0</v>
      </c>
      <c r="F70" s="22">
        <f t="shared" si="22"/>
        <v>92</v>
      </c>
      <c r="G70" s="168">
        <f t="shared" si="23"/>
        <v>0.43478260869565216</v>
      </c>
      <c r="H70" s="168">
        <f t="shared" si="24"/>
        <v>0.56521739130434778</v>
      </c>
      <c r="I70" s="168">
        <f t="shared" si="25"/>
        <v>0</v>
      </c>
      <c r="J70" s="168">
        <f t="shared" si="26"/>
        <v>0</v>
      </c>
    </row>
    <row r="71" spans="1:10" ht="24.95" customHeight="1" x14ac:dyDescent="0.25">
      <c r="A71" s="76" t="s">
        <v>35</v>
      </c>
      <c r="B71" s="27">
        <f t="shared" ref="B71:E71" si="28">SUM(B57,B43,B29,B15)</f>
        <v>40</v>
      </c>
      <c r="C71" s="27">
        <f t="shared" si="28"/>
        <v>52</v>
      </c>
      <c r="D71" s="27">
        <f t="shared" si="28"/>
        <v>0</v>
      </c>
      <c r="E71" s="27">
        <f t="shared" si="28"/>
        <v>0</v>
      </c>
      <c r="F71" s="22">
        <f t="shared" si="22"/>
        <v>92</v>
      </c>
      <c r="G71" s="168">
        <f t="shared" si="23"/>
        <v>0.43478260869565216</v>
      </c>
      <c r="H71" s="168">
        <f t="shared" si="24"/>
        <v>0.56521739130434778</v>
      </c>
      <c r="I71" s="168">
        <f t="shared" si="25"/>
        <v>0</v>
      </c>
      <c r="J71" s="168">
        <f t="shared" si="26"/>
        <v>0</v>
      </c>
    </row>
    <row r="72" spans="1:10" ht="24.95" customHeight="1" x14ac:dyDescent="0.25">
      <c r="A72" s="76" t="s">
        <v>32</v>
      </c>
      <c r="B72" s="27">
        <f t="shared" ref="B72:E72" si="29">SUM(B58,B44,B30,B16)</f>
        <v>40</v>
      </c>
      <c r="C72" s="27">
        <f t="shared" si="29"/>
        <v>52</v>
      </c>
      <c r="D72" s="27">
        <f t="shared" si="29"/>
        <v>0</v>
      </c>
      <c r="E72" s="27">
        <f t="shared" si="29"/>
        <v>0</v>
      </c>
      <c r="F72" s="22">
        <f t="shared" si="22"/>
        <v>92</v>
      </c>
      <c r="G72" s="168">
        <f t="shared" si="23"/>
        <v>0.43478260869565216</v>
      </c>
      <c r="H72" s="168">
        <f t="shared" si="24"/>
        <v>0.56521739130434778</v>
      </c>
      <c r="I72" s="168">
        <f t="shared" si="25"/>
        <v>0</v>
      </c>
      <c r="J72" s="168">
        <f t="shared" si="26"/>
        <v>0</v>
      </c>
    </row>
    <row r="73" spans="1:10" ht="24.95" customHeight="1" x14ac:dyDescent="0.25">
      <c r="A73" s="76" t="s">
        <v>36</v>
      </c>
      <c r="B73" s="27">
        <f t="shared" ref="B73:E73" si="30">SUM(B59,B45,B31,B17)</f>
        <v>20</v>
      </c>
      <c r="C73" s="27">
        <f t="shared" si="30"/>
        <v>40</v>
      </c>
      <c r="D73" s="27">
        <f t="shared" si="30"/>
        <v>0</v>
      </c>
      <c r="E73" s="27">
        <f t="shared" si="30"/>
        <v>0</v>
      </c>
      <c r="F73" s="22">
        <f t="shared" si="22"/>
        <v>60</v>
      </c>
      <c r="G73" s="168">
        <f t="shared" si="23"/>
        <v>0.33333333333333331</v>
      </c>
      <c r="H73" s="168">
        <f t="shared" si="24"/>
        <v>0.66666666666666663</v>
      </c>
      <c r="I73" s="168">
        <f t="shared" si="25"/>
        <v>0</v>
      </c>
      <c r="J73" s="168">
        <f t="shared" si="26"/>
        <v>0</v>
      </c>
    </row>
    <row r="74" spans="1:10" ht="24.95" customHeight="1" x14ac:dyDescent="0.25">
      <c r="A74" s="20" t="s">
        <v>15</v>
      </c>
      <c r="B74" s="27">
        <f t="shared" ref="B74:E74" si="31">SUM(B60,B46,B32,B18)</f>
        <v>15.666666666666661</v>
      </c>
      <c r="C74" s="27">
        <f t="shared" si="31"/>
        <v>41.933333333333302</v>
      </c>
      <c r="D74" s="27">
        <f t="shared" si="31"/>
        <v>0</v>
      </c>
      <c r="E74" s="27">
        <f t="shared" si="31"/>
        <v>0</v>
      </c>
      <c r="F74" s="22">
        <f t="shared" si="22"/>
        <v>57.599999999999966</v>
      </c>
      <c r="G74" s="168">
        <f t="shared" si="23"/>
        <v>0.27199074074074081</v>
      </c>
      <c r="H74" s="168">
        <f t="shared" si="24"/>
        <v>0.72800925925925919</v>
      </c>
      <c r="I74" s="168">
        <f t="shared" si="25"/>
        <v>0</v>
      </c>
      <c r="J74" s="168">
        <f t="shared" si="26"/>
        <v>0</v>
      </c>
    </row>
    <row r="79" spans="1:10" ht="24.95" customHeight="1" x14ac:dyDescent="0.25">
      <c r="A79" s="4" t="s">
        <v>232</v>
      </c>
      <c r="B79" s="3"/>
      <c r="C79" s="8"/>
      <c r="D79" s="8"/>
      <c r="E79" s="8"/>
      <c r="F79" s="3"/>
      <c r="G79" s="3"/>
      <c r="H79" s="3"/>
      <c r="I79" s="3"/>
      <c r="J79" s="3"/>
    </row>
    <row r="80" spans="1:10" ht="24.95" customHeight="1" x14ac:dyDescent="0.25">
      <c r="A80" s="3"/>
      <c r="B80" s="3"/>
      <c r="C80" s="8"/>
      <c r="D80" s="8"/>
      <c r="E80" s="8"/>
      <c r="F80" s="3"/>
      <c r="G80" s="3"/>
      <c r="H80" s="3"/>
      <c r="I80" s="3"/>
      <c r="J80" s="3"/>
    </row>
    <row r="81" spans="1:10" ht="24.95" customHeight="1" x14ac:dyDescent="0.25">
      <c r="A81" s="114" t="s">
        <v>22</v>
      </c>
      <c r="B81" s="360" t="s">
        <v>347</v>
      </c>
      <c r="C81" s="360" t="s">
        <v>348</v>
      </c>
      <c r="D81" s="360" t="s">
        <v>349</v>
      </c>
      <c r="E81" s="360" t="s">
        <v>442</v>
      </c>
      <c r="F81" s="360" t="s">
        <v>383</v>
      </c>
      <c r="G81" s="360" t="s">
        <v>375</v>
      </c>
      <c r="H81" s="360" t="s">
        <v>376</v>
      </c>
      <c r="I81" s="360" t="s">
        <v>377</v>
      </c>
      <c r="J81" s="360" t="s">
        <v>443</v>
      </c>
    </row>
    <row r="82" spans="1:10" ht="24.95" customHeight="1" x14ac:dyDescent="0.25">
      <c r="A82" s="76" t="s">
        <v>89</v>
      </c>
      <c r="B82" s="175">
        <v>10</v>
      </c>
      <c r="C82" s="175">
        <v>11</v>
      </c>
      <c r="D82" s="175"/>
      <c r="E82" s="175"/>
      <c r="F82" s="22">
        <f>SUM(B82:E82)</f>
        <v>21</v>
      </c>
      <c r="G82" s="168">
        <f>IF(F82=0, 0, B82/F82)</f>
        <v>0.47619047619047616</v>
      </c>
      <c r="H82" s="168">
        <f>IF(F82=0, 0, C82/F82)</f>
        <v>0.52380952380952384</v>
      </c>
      <c r="I82" s="168">
        <f>IF(F82=0, 0, D82/F82)</f>
        <v>0</v>
      </c>
      <c r="J82" s="168">
        <f>IF(F82=0, 0, E82/F82)</f>
        <v>0</v>
      </c>
    </row>
    <row r="83" spans="1:10" ht="24.95" customHeight="1" x14ac:dyDescent="0.25">
      <c r="A83" s="76" t="s">
        <v>34</v>
      </c>
      <c r="B83" s="175">
        <v>10</v>
      </c>
      <c r="C83" s="175">
        <v>11</v>
      </c>
      <c r="D83" s="175"/>
      <c r="E83" s="175"/>
      <c r="F83" s="22">
        <f t="shared" ref="F83:F88" si="32">SUM(B83:E83)</f>
        <v>21</v>
      </c>
      <c r="G83" s="168">
        <f t="shared" ref="G83:G88" si="33">IF(F83=0, 0, B83/F83)</f>
        <v>0.47619047619047616</v>
      </c>
      <c r="H83" s="168">
        <f t="shared" ref="H83:H88" si="34">IF(F83=0, 0, C83/F83)</f>
        <v>0.52380952380952384</v>
      </c>
      <c r="I83" s="168">
        <f t="shared" ref="I83:I88" si="35">IF(F83=0, 0, D83/F83)</f>
        <v>0</v>
      </c>
      <c r="J83" s="168">
        <f t="shared" ref="J83:J88" si="36">IF(F83=0, 0, E83/F83)</f>
        <v>0</v>
      </c>
    </row>
    <row r="84" spans="1:10" ht="24.95" customHeight="1" x14ac:dyDescent="0.25">
      <c r="A84" s="76" t="s">
        <v>90</v>
      </c>
      <c r="B84" s="175">
        <v>10</v>
      </c>
      <c r="C84" s="175">
        <v>13</v>
      </c>
      <c r="D84" s="175"/>
      <c r="E84" s="175"/>
      <c r="F84" s="22">
        <f t="shared" si="32"/>
        <v>23</v>
      </c>
      <c r="G84" s="168">
        <f t="shared" si="33"/>
        <v>0.43478260869565216</v>
      </c>
      <c r="H84" s="168">
        <f t="shared" si="34"/>
        <v>0.56521739130434778</v>
      </c>
      <c r="I84" s="168">
        <f t="shared" si="35"/>
        <v>0</v>
      </c>
      <c r="J84" s="168">
        <f t="shared" si="36"/>
        <v>0</v>
      </c>
    </row>
    <row r="85" spans="1:10" ht="24.95" customHeight="1" x14ac:dyDescent="0.25">
      <c r="A85" s="76" t="s">
        <v>35</v>
      </c>
      <c r="B85" s="175">
        <v>10</v>
      </c>
      <c r="C85" s="175">
        <v>13</v>
      </c>
      <c r="D85" s="175"/>
      <c r="E85" s="175"/>
      <c r="F85" s="22">
        <f t="shared" si="32"/>
        <v>23</v>
      </c>
      <c r="G85" s="168">
        <f t="shared" si="33"/>
        <v>0.43478260869565216</v>
      </c>
      <c r="H85" s="168">
        <f t="shared" si="34"/>
        <v>0.56521739130434778</v>
      </c>
      <c r="I85" s="168">
        <f t="shared" si="35"/>
        <v>0</v>
      </c>
      <c r="J85" s="168">
        <f t="shared" si="36"/>
        <v>0</v>
      </c>
    </row>
    <row r="86" spans="1:10" ht="24.95" customHeight="1" x14ac:dyDescent="0.25">
      <c r="A86" s="76" t="s">
        <v>32</v>
      </c>
      <c r="B86" s="175">
        <v>10</v>
      </c>
      <c r="C86" s="175">
        <v>13</v>
      </c>
      <c r="D86" s="175"/>
      <c r="E86" s="175"/>
      <c r="F86" s="22">
        <f t="shared" si="32"/>
        <v>23</v>
      </c>
      <c r="G86" s="168">
        <f t="shared" si="33"/>
        <v>0.43478260869565216</v>
      </c>
      <c r="H86" s="168">
        <f t="shared" si="34"/>
        <v>0.56521739130434778</v>
      </c>
      <c r="I86" s="168">
        <f t="shared" si="35"/>
        <v>0</v>
      </c>
      <c r="J86" s="168">
        <f t="shared" si="36"/>
        <v>0</v>
      </c>
    </row>
    <row r="87" spans="1:10" ht="24.95" customHeight="1" x14ac:dyDescent="0.25">
      <c r="A87" s="76" t="s">
        <v>36</v>
      </c>
      <c r="B87" s="175">
        <v>5</v>
      </c>
      <c r="C87" s="175">
        <v>10</v>
      </c>
      <c r="D87" s="175"/>
      <c r="E87" s="175"/>
      <c r="F87" s="22">
        <f t="shared" si="32"/>
        <v>15</v>
      </c>
      <c r="G87" s="168">
        <f t="shared" si="33"/>
        <v>0.33333333333333331</v>
      </c>
      <c r="H87" s="168">
        <f t="shared" si="34"/>
        <v>0.66666666666666663</v>
      </c>
      <c r="I87" s="168">
        <f t="shared" si="35"/>
        <v>0</v>
      </c>
      <c r="J87" s="168">
        <f t="shared" si="36"/>
        <v>0</v>
      </c>
    </row>
    <row r="88" spans="1:10" ht="24.95" customHeight="1" x14ac:dyDescent="0.25">
      <c r="A88" s="20" t="s">
        <v>15</v>
      </c>
      <c r="B88" s="175">
        <v>3</v>
      </c>
      <c r="C88" s="175">
        <v>10</v>
      </c>
      <c r="D88" s="175"/>
      <c r="E88" s="175"/>
      <c r="F88" s="22">
        <f t="shared" si="32"/>
        <v>13</v>
      </c>
      <c r="G88" s="168">
        <f t="shared" si="33"/>
        <v>0.23076923076923078</v>
      </c>
      <c r="H88" s="168">
        <f t="shared" si="34"/>
        <v>0.76923076923076927</v>
      </c>
      <c r="I88" s="168">
        <f t="shared" si="35"/>
        <v>0</v>
      </c>
      <c r="J88" s="168">
        <f t="shared" si="36"/>
        <v>0</v>
      </c>
    </row>
    <row r="89" spans="1:10" ht="24.95" customHeight="1" x14ac:dyDescent="0.25">
      <c r="A89" s="81"/>
      <c r="B89" s="214"/>
      <c r="C89" s="214"/>
      <c r="D89" s="214"/>
      <c r="E89" s="214"/>
      <c r="F89" s="82"/>
      <c r="G89" s="213"/>
      <c r="H89" s="213"/>
      <c r="I89" s="213"/>
      <c r="J89" s="213"/>
    </row>
    <row r="90" spans="1:10" ht="24.95" customHeight="1" x14ac:dyDescent="0.25">
      <c r="A90" s="81"/>
      <c r="B90" s="214"/>
      <c r="C90" s="214"/>
      <c r="D90" s="214"/>
      <c r="E90" s="214"/>
      <c r="F90" s="82"/>
      <c r="G90" s="213"/>
      <c r="H90" s="213"/>
      <c r="I90" s="213"/>
      <c r="J90" s="213"/>
    </row>
    <row r="91" spans="1:10" ht="24.95" customHeight="1" x14ac:dyDescent="0.25">
      <c r="A91" s="81"/>
      <c r="B91" s="214"/>
      <c r="C91" s="214"/>
      <c r="D91" s="214"/>
      <c r="E91" s="214"/>
      <c r="F91" s="82"/>
      <c r="G91" s="213"/>
      <c r="H91" s="213"/>
      <c r="I91" s="213"/>
      <c r="J91" s="213"/>
    </row>
    <row r="92" spans="1:10" ht="24.95" customHeight="1" x14ac:dyDescent="0.25">
      <c r="A92" s="81"/>
      <c r="B92" s="214"/>
      <c r="C92" s="214"/>
      <c r="D92" s="214"/>
      <c r="E92" s="214"/>
      <c r="F92" s="82"/>
      <c r="G92" s="213"/>
      <c r="H92" s="213"/>
      <c r="I92" s="213"/>
      <c r="J92" s="213"/>
    </row>
    <row r="93" spans="1:10" ht="24.95" customHeight="1" x14ac:dyDescent="0.25">
      <c r="A93" s="4" t="s">
        <v>212</v>
      </c>
      <c r="B93" s="3"/>
      <c r="C93" s="8"/>
      <c r="D93" s="8"/>
      <c r="E93" s="8"/>
      <c r="F93" s="3"/>
      <c r="G93" s="3"/>
      <c r="H93" s="3"/>
      <c r="I93" s="3"/>
      <c r="J93" s="3"/>
    </row>
    <row r="94" spans="1:10" ht="24.95" customHeight="1" x14ac:dyDescent="0.25">
      <c r="A94" s="3"/>
      <c r="B94" s="3"/>
      <c r="C94" s="8"/>
      <c r="D94" s="8"/>
      <c r="E94" s="8"/>
      <c r="F94" s="3"/>
      <c r="G94" s="3"/>
      <c r="H94" s="3"/>
      <c r="I94" s="3"/>
      <c r="J94" s="3"/>
    </row>
    <row r="95" spans="1:10" ht="24.95" customHeight="1" x14ac:dyDescent="0.25">
      <c r="A95" s="114" t="s">
        <v>22</v>
      </c>
      <c r="B95" s="360" t="s">
        <v>347</v>
      </c>
      <c r="C95" s="360" t="s">
        <v>348</v>
      </c>
      <c r="D95" s="360" t="s">
        <v>349</v>
      </c>
      <c r="E95" s="360" t="s">
        <v>442</v>
      </c>
      <c r="F95" s="360" t="s">
        <v>383</v>
      </c>
      <c r="G95" s="360" t="s">
        <v>375</v>
      </c>
      <c r="H95" s="360" t="s">
        <v>376</v>
      </c>
      <c r="I95" s="360" t="s">
        <v>377</v>
      </c>
      <c r="J95" s="360" t="s">
        <v>443</v>
      </c>
    </row>
    <row r="96" spans="1:10" ht="24.95" customHeight="1" x14ac:dyDescent="0.25">
      <c r="A96" s="76" t="s">
        <v>89</v>
      </c>
      <c r="B96" s="175">
        <v>10</v>
      </c>
      <c r="C96" s="175">
        <v>11</v>
      </c>
      <c r="D96" s="175"/>
      <c r="E96" s="175"/>
      <c r="F96" s="22">
        <f>SUM(B96:E96)</f>
        <v>21</v>
      </c>
      <c r="G96" s="168">
        <f>IF(F96=0, 0, B96/F96)</f>
        <v>0.47619047619047616</v>
      </c>
      <c r="H96" s="168">
        <f>IF(F96=0, 0, C96/F96)</f>
        <v>0.52380952380952384</v>
      </c>
      <c r="I96" s="168">
        <f>IF(F96=0, 0, D96/F96)</f>
        <v>0</v>
      </c>
      <c r="J96" s="168">
        <f>IF(F96=0, 0, E96/F96)</f>
        <v>0</v>
      </c>
    </row>
    <row r="97" spans="1:10" ht="24.95" customHeight="1" x14ac:dyDescent="0.25">
      <c r="A97" s="76" t="s">
        <v>34</v>
      </c>
      <c r="B97" s="175">
        <v>10</v>
      </c>
      <c r="C97" s="175">
        <v>11</v>
      </c>
      <c r="D97" s="175"/>
      <c r="E97" s="175"/>
      <c r="F97" s="22">
        <f t="shared" ref="F97:F102" si="37">SUM(B97:E97)</f>
        <v>21</v>
      </c>
      <c r="G97" s="168">
        <f t="shared" ref="G97:G102" si="38">IF(F97=0, 0, B97/F97)</f>
        <v>0.47619047619047616</v>
      </c>
      <c r="H97" s="168">
        <f t="shared" ref="H97:H102" si="39">IF(F97=0, 0, C97/F97)</f>
        <v>0.52380952380952384</v>
      </c>
      <c r="I97" s="168">
        <f t="shared" ref="I97:I102" si="40">IF(F97=0, 0, D97/F97)</f>
        <v>0</v>
      </c>
      <c r="J97" s="168">
        <f t="shared" ref="J97:J102" si="41">IF(F97=0, 0, E97/F97)</f>
        <v>0</v>
      </c>
    </row>
    <row r="98" spans="1:10" ht="24.95" customHeight="1" x14ac:dyDescent="0.25">
      <c r="A98" s="76" t="s">
        <v>90</v>
      </c>
      <c r="B98" s="175">
        <v>10</v>
      </c>
      <c r="C98" s="175">
        <v>13</v>
      </c>
      <c r="D98" s="175"/>
      <c r="E98" s="175"/>
      <c r="F98" s="22">
        <f t="shared" si="37"/>
        <v>23</v>
      </c>
      <c r="G98" s="168">
        <f t="shared" si="38"/>
        <v>0.43478260869565216</v>
      </c>
      <c r="H98" s="168">
        <f t="shared" si="39"/>
        <v>0.56521739130434778</v>
      </c>
      <c r="I98" s="168">
        <f t="shared" si="40"/>
        <v>0</v>
      </c>
      <c r="J98" s="168">
        <f t="shared" si="41"/>
        <v>0</v>
      </c>
    </row>
    <row r="99" spans="1:10" ht="24.95" customHeight="1" x14ac:dyDescent="0.25">
      <c r="A99" s="76" t="s">
        <v>35</v>
      </c>
      <c r="B99" s="175">
        <v>10</v>
      </c>
      <c r="C99" s="175">
        <v>13</v>
      </c>
      <c r="D99" s="175"/>
      <c r="E99" s="175"/>
      <c r="F99" s="22">
        <f t="shared" si="37"/>
        <v>23</v>
      </c>
      <c r="G99" s="168">
        <f t="shared" si="38"/>
        <v>0.43478260869565216</v>
      </c>
      <c r="H99" s="168">
        <f t="shared" si="39"/>
        <v>0.56521739130434778</v>
      </c>
      <c r="I99" s="168">
        <f t="shared" si="40"/>
        <v>0</v>
      </c>
      <c r="J99" s="168">
        <f t="shared" si="41"/>
        <v>0</v>
      </c>
    </row>
    <row r="100" spans="1:10" ht="24.95" customHeight="1" x14ac:dyDescent="0.25">
      <c r="A100" s="76" t="s">
        <v>32</v>
      </c>
      <c r="B100" s="175">
        <v>10</v>
      </c>
      <c r="C100" s="175">
        <v>13</v>
      </c>
      <c r="D100" s="175"/>
      <c r="E100" s="175"/>
      <c r="F100" s="22">
        <f t="shared" si="37"/>
        <v>23</v>
      </c>
      <c r="G100" s="168">
        <f t="shared" si="38"/>
        <v>0.43478260869565216</v>
      </c>
      <c r="H100" s="168">
        <f t="shared" si="39"/>
        <v>0.56521739130434778</v>
      </c>
      <c r="I100" s="168">
        <f t="shared" si="40"/>
        <v>0</v>
      </c>
      <c r="J100" s="168">
        <f t="shared" si="41"/>
        <v>0</v>
      </c>
    </row>
    <row r="101" spans="1:10" ht="24.95" customHeight="1" x14ac:dyDescent="0.25">
      <c r="A101" s="76" t="s">
        <v>36</v>
      </c>
      <c r="B101" s="175">
        <v>5</v>
      </c>
      <c r="C101" s="175">
        <v>10</v>
      </c>
      <c r="D101" s="175"/>
      <c r="E101" s="175"/>
      <c r="F101" s="22">
        <f t="shared" si="37"/>
        <v>15</v>
      </c>
      <c r="G101" s="168">
        <f t="shared" si="38"/>
        <v>0.33333333333333331</v>
      </c>
      <c r="H101" s="168">
        <f t="shared" si="39"/>
        <v>0.66666666666666663</v>
      </c>
      <c r="I101" s="168">
        <f t="shared" si="40"/>
        <v>0</v>
      </c>
      <c r="J101" s="168">
        <f t="shared" si="41"/>
        <v>0</v>
      </c>
    </row>
    <row r="102" spans="1:10" ht="24.95" customHeight="1" x14ac:dyDescent="0.25">
      <c r="A102" s="20" t="s">
        <v>15</v>
      </c>
      <c r="B102" s="175">
        <v>3</v>
      </c>
      <c r="C102" s="175">
        <v>10</v>
      </c>
      <c r="D102" s="175"/>
      <c r="E102" s="175"/>
      <c r="F102" s="22">
        <f t="shared" si="37"/>
        <v>13</v>
      </c>
      <c r="G102" s="168">
        <f t="shared" si="38"/>
        <v>0.23076923076923078</v>
      </c>
      <c r="H102" s="168">
        <f t="shared" si="39"/>
        <v>0.76923076923076927</v>
      </c>
      <c r="I102" s="168">
        <f t="shared" si="40"/>
        <v>0</v>
      </c>
      <c r="J102" s="168">
        <f t="shared" si="41"/>
        <v>0</v>
      </c>
    </row>
    <row r="103" spans="1:10" ht="24.95" customHeight="1" x14ac:dyDescent="0.25">
      <c r="A103" s="81"/>
      <c r="B103" s="214"/>
      <c r="C103" s="214"/>
      <c r="D103" s="214"/>
      <c r="E103" s="214"/>
      <c r="F103" s="82"/>
      <c r="G103" s="213"/>
      <c r="H103" s="213"/>
      <c r="I103" s="213"/>
      <c r="J103" s="213"/>
    </row>
    <row r="104" spans="1:10" ht="24.95" customHeight="1" x14ac:dyDescent="0.25">
      <c r="A104" s="81"/>
      <c r="B104" s="214"/>
      <c r="C104" s="214"/>
      <c r="D104" s="214"/>
      <c r="E104" s="214"/>
      <c r="F104" s="82"/>
      <c r="G104" s="213"/>
      <c r="H104" s="213"/>
      <c r="I104" s="213"/>
      <c r="J104" s="213"/>
    </row>
    <row r="105" spans="1:10" ht="24.95" customHeight="1" x14ac:dyDescent="0.25">
      <c r="A105" s="81"/>
      <c r="B105" s="214"/>
      <c r="C105" s="214"/>
      <c r="D105" s="214"/>
      <c r="E105" s="214"/>
      <c r="F105" s="82"/>
      <c r="G105" s="213"/>
      <c r="H105" s="213"/>
      <c r="I105" s="213"/>
      <c r="J105" s="213"/>
    </row>
    <row r="106" spans="1:10" ht="24.95" customHeight="1" x14ac:dyDescent="0.25">
      <c r="A106" s="81"/>
      <c r="B106" s="214"/>
      <c r="C106" s="214"/>
      <c r="D106" s="214"/>
      <c r="E106" s="214"/>
      <c r="F106" s="82"/>
      <c r="G106" s="213"/>
      <c r="H106" s="213"/>
      <c r="I106" s="213"/>
      <c r="J106" s="213"/>
    </row>
    <row r="107" spans="1:10" ht="24.95" customHeight="1" x14ac:dyDescent="0.25">
      <c r="A107" s="4" t="s">
        <v>213</v>
      </c>
      <c r="B107" s="3"/>
      <c r="C107" s="8"/>
      <c r="D107" s="8"/>
      <c r="E107" s="8"/>
      <c r="F107" s="3"/>
      <c r="G107" s="3"/>
      <c r="H107" s="3"/>
      <c r="I107" s="3"/>
      <c r="J107" s="3"/>
    </row>
    <row r="108" spans="1:10" ht="24.95" customHeight="1" x14ac:dyDescent="0.25">
      <c r="A108" s="3"/>
      <c r="B108" s="3"/>
      <c r="C108" s="8"/>
      <c r="D108" s="8"/>
      <c r="E108" s="8"/>
      <c r="F108" s="3"/>
      <c r="G108" s="3"/>
      <c r="H108" s="3"/>
      <c r="I108" s="3"/>
      <c r="J108" s="3"/>
    </row>
    <row r="109" spans="1:10" ht="24.95" customHeight="1" x14ac:dyDescent="0.25">
      <c r="A109" s="114" t="s">
        <v>22</v>
      </c>
      <c r="B109" s="360" t="s">
        <v>347</v>
      </c>
      <c r="C109" s="360" t="s">
        <v>348</v>
      </c>
      <c r="D109" s="360" t="s">
        <v>349</v>
      </c>
      <c r="E109" s="360" t="s">
        <v>442</v>
      </c>
      <c r="F109" s="360" t="s">
        <v>383</v>
      </c>
      <c r="G109" s="360" t="s">
        <v>375</v>
      </c>
      <c r="H109" s="360" t="s">
        <v>376</v>
      </c>
      <c r="I109" s="360" t="s">
        <v>377</v>
      </c>
      <c r="J109" s="360" t="s">
        <v>443</v>
      </c>
    </row>
    <row r="110" spans="1:10" ht="24.95" customHeight="1" x14ac:dyDescent="0.25">
      <c r="A110" s="76" t="s">
        <v>89</v>
      </c>
      <c r="B110" s="175">
        <v>10</v>
      </c>
      <c r="C110" s="175">
        <v>11</v>
      </c>
      <c r="D110" s="175"/>
      <c r="E110" s="175"/>
      <c r="F110" s="22">
        <f>SUM(B110:E110)</f>
        <v>21</v>
      </c>
      <c r="G110" s="168">
        <f>IF(F110=0, 0, B110/F110)</f>
        <v>0.47619047619047616</v>
      </c>
      <c r="H110" s="168">
        <f>IF(F110=0, 0, C110/F110)</f>
        <v>0.52380952380952384</v>
      </c>
      <c r="I110" s="168">
        <f>IF(F110=0, 0, D110/F110)</f>
        <v>0</v>
      </c>
      <c r="J110" s="168">
        <f>IF(F110=0, 0, E110/F110)</f>
        <v>0</v>
      </c>
    </row>
    <row r="111" spans="1:10" ht="24.95" customHeight="1" x14ac:dyDescent="0.25">
      <c r="A111" s="76" t="s">
        <v>34</v>
      </c>
      <c r="B111" s="175">
        <v>10</v>
      </c>
      <c r="C111" s="175">
        <v>11</v>
      </c>
      <c r="D111" s="175"/>
      <c r="E111" s="175"/>
      <c r="F111" s="22">
        <f t="shared" ref="F111:F116" si="42">SUM(B111:E111)</f>
        <v>21</v>
      </c>
      <c r="G111" s="168">
        <f t="shared" ref="G111:G116" si="43">IF(F111=0, 0, B111/F111)</f>
        <v>0.47619047619047616</v>
      </c>
      <c r="H111" s="168">
        <f t="shared" ref="H111:H116" si="44">IF(F111=0, 0, C111/F111)</f>
        <v>0.52380952380952384</v>
      </c>
      <c r="I111" s="168">
        <f t="shared" ref="I111:I116" si="45">IF(F111=0, 0, D111/F111)</f>
        <v>0</v>
      </c>
      <c r="J111" s="168">
        <f t="shared" ref="J111:J116" si="46">IF(F111=0, 0, E111/F111)</f>
        <v>0</v>
      </c>
    </row>
    <row r="112" spans="1:10" ht="24.95" customHeight="1" x14ac:dyDescent="0.25">
      <c r="A112" s="76" t="s">
        <v>90</v>
      </c>
      <c r="B112" s="175">
        <v>10</v>
      </c>
      <c r="C112" s="175">
        <v>13</v>
      </c>
      <c r="D112" s="175"/>
      <c r="E112" s="175"/>
      <c r="F112" s="22">
        <f t="shared" si="42"/>
        <v>23</v>
      </c>
      <c r="G112" s="168">
        <f t="shared" si="43"/>
        <v>0.43478260869565216</v>
      </c>
      <c r="H112" s="168">
        <f t="shared" si="44"/>
        <v>0.56521739130434778</v>
      </c>
      <c r="I112" s="168">
        <f t="shared" si="45"/>
        <v>0</v>
      </c>
      <c r="J112" s="168">
        <f t="shared" si="46"/>
        <v>0</v>
      </c>
    </row>
    <row r="113" spans="1:11" ht="24.95" customHeight="1" x14ac:dyDescent="0.25">
      <c r="A113" s="76" t="s">
        <v>35</v>
      </c>
      <c r="B113" s="175">
        <v>10</v>
      </c>
      <c r="C113" s="175">
        <v>13</v>
      </c>
      <c r="D113" s="175"/>
      <c r="E113" s="175"/>
      <c r="F113" s="22">
        <f t="shared" si="42"/>
        <v>23</v>
      </c>
      <c r="G113" s="168">
        <f t="shared" si="43"/>
        <v>0.43478260869565216</v>
      </c>
      <c r="H113" s="168">
        <f t="shared" si="44"/>
        <v>0.56521739130434778</v>
      </c>
      <c r="I113" s="168">
        <f t="shared" si="45"/>
        <v>0</v>
      </c>
      <c r="J113" s="168">
        <f t="shared" si="46"/>
        <v>0</v>
      </c>
    </row>
    <row r="114" spans="1:11" ht="24.95" customHeight="1" x14ac:dyDescent="0.25">
      <c r="A114" s="76" t="s">
        <v>32</v>
      </c>
      <c r="B114" s="175">
        <v>10</v>
      </c>
      <c r="C114" s="175">
        <v>13</v>
      </c>
      <c r="D114" s="175"/>
      <c r="E114" s="175"/>
      <c r="F114" s="22">
        <f t="shared" si="42"/>
        <v>23</v>
      </c>
      <c r="G114" s="168">
        <f t="shared" si="43"/>
        <v>0.43478260869565216</v>
      </c>
      <c r="H114" s="168">
        <f t="shared" si="44"/>
        <v>0.56521739130434778</v>
      </c>
      <c r="I114" s="168">
        <f t="shared" si="45"/>
        <v>0</v>
      </c>
      <c r="J114" s="168">
        <f t="shared" si="46"/>
        <v>0</v>
      </c>
    </row>
    <row r="115" spans="1:11" ht="24.95" customHeight="1" x14ac:dyDescent="0.25">
      <c r="A115" s="76" t="s">
        <v>36</v>
      </c>
      <c r="B115" s="175">
        <v>5</v>
      </c>
      <c r="C115" s="175">
        <v>10</v>
      </c>
      <c r="D115" s="175"/>
      <c r="E115" s="175"/>
      <c r="F115" s="22">
        <f t="shared" si="42"/>
        <v>15</v>
      </c>
      <c r="G115" s="168">
        <f t="shared" si="43"/>
        <v>0.33333333333333331</v>
      </c>
      <c r="H115" s="168">
        <f t="shared" si="44"/>
        <v>0.66666666666666663</v>
      </c>
      <c r="I115" s="168">
        <f t="shared" si="45"/>
        <v>0</v>
      </c>
      <c r="J115" s="168">
        <f t="shared" si="46"/>
        <v>0</v>
      </c>
    </row>
    <row r="116" spans="1:11" ht="24.95" customHeight="1" x14ac:dyDescent="0.25">
      <c r="A116" s="20" t="s">
        <v>15</v>
      </c>
      <c r="B116" s="175">
        <v>3</v>
      </c>
      <c r="C116" s="175">
        <v>10</v>
      </c>
      <c r="D116" s="175"/>
      <c r="E116" s="175"/>
      <c r="F116" s="22">
        <f t="shared" si="42"/>
        <v>13</v>
      </c>
      <c r="G116" s="168">
        <f t="shared" si="43"/>
        <v>0.23076923076923078</v>
      </c>
      <c r="H116" s="168">
        <f t="shared" si="44"/>
        <v>0.76923076923076927</v>
      </c>
      <c r="I116" s="168">
        <f t="shared" si="45"/>
        <v>0</v>
      </c>
      <c r="J116" s="168">
        <f t="shared" si="46"/>
        <v>0</v>
      </c>
    </row>
    <row r="121" spans="1:11" s="3" customFormat="1" ht="24.95" customHeight="1" x14ac:dyDescent="0.25">
      <c r="A121" s="4" t="s">
        <v>404</v>
      </c>
      <c r="C121" s="8"/>
      <c r="D121" s="8"/>
      <c r="E121" s="8"/>
    </row>
    <row r="122" spans="1:11" s="3" customFormat="1" ht="24.95" customHeight="1" x14ac:dyDescent="0.2">
      <c r="C122" s="8"/>
      <c r="D122" s="8"/>
      <c r="E122" s="8"/>
    </row>
    <row r="123" spans="1:11" s="13" customFormat="1" ht="24.95" customHeight="1" x14ac:dyDescent="0.2">
      <c r="A123" s="114" t="s">
        <v>22</v>
      </c>
      <c r="B123" s="360" t="s">
        <v>347</v>
      </c>
      <c r="C123" s="360" t="s">
        <v>348</v>
      </c>
      <c r="D123" s="360" t="s">
        <v>349</v>
      </c>
      <c r="E123" s="360" t="s">
        <v>442</v>
      </c>
      <c r="F123" s="360" t="s">
        <v>383</v>
      </c>
      <c r="G123" s="360" t="s">
        <v>375</v>
      </c>
      <c r="H123" s="360" t="s">
        <v>376</v>
      </c>
      <c r="I123" s="360" t="s">
        <v>377</v>
      </c>
      <c r="J123" s="360" t="s">
        <v>443</v>
      </c>
      <c r="K123" s="3"/>
    </row>
    <row r="124" spans="1:11" s="3" customFormat="1" ht="24.95" customHeight="1" x14ac:dyDescent="0.2">
      <c r="A124" s="76" t="s">
        <v>89</v>
      </c>
      <c r="B124" s="27">
        <f>SUM(B110,B96,B82,B68,)</f>
        <v>70</v>
      </c>
      <c r="C124" s="27">
        <f t="shared" ref="C124:E124" si="47">SUM(C110,C96,C82,C68,)</f>
        <v>77</v>
      </c>
      <c r="D124" s="27">
        <f t="shared" si="47"/>
        <v>0</v>
      </c>
      <c r="E124" s="27">
        <f t="shared" si="47"/>
        <v>0</v>
      </c>
      <c r="F124" s="22">
        <f>SUM(B124:E124)</f>
        <v>147</v>
      </c>
      <c r="G124" s="168">
        <f>IF(F124=0, 0, B124/F124)</f>
        <v>0.47619047619047616</v>
      </c>
      <c r="H124" s="168">
        <f>IF(F124=0, 0, C124/F124)</f>
        <v>0.52380952380952384</v>
      </c>
      <c r="I124" s="168">
        <f>IF(F124=0, 0, D124/F124)</f>
        <v>0</v>
      </c>
      <c r="J124" s="168">
        <f>IF(F124=0, 0, E124/F124)</f>
        <v>0</v>
      </c>
    </row>
    <row r="125" spans="1:11" s="3" customFormat="1" ht="24.95" customHeight="1" x14ac:dyDescent="0.2">
      <c r="A125" s="76" t="s">
        <v>34</v>
      </c>
      <c r="B125" s="27">
        <f t="shared" ref="B125:E125" si="48">SUM(B111,B97,B83,B69,)</f>
        <v>70</v>
      </c>
      <c r="C125" s="27">
        <f t="shared" si="48"/>
        <v>77</v>
      </c>
      <c r="D125" s="27">
        <f t="shared" si="48"/>
        <v>0</v>
      </c>
      <c r="E125" s="27">
        <f t="shared" si="48"/>
        <v>0</v>
      </c>
      <c r="F125" s="22">
        <f t="shared" ref="F125:F130" si="49">SUM(B125:E125)</f>
        <v>147</v>
      </c>
      <c r="G125" s="168">
        <f t="shared" ref="G125:G130" si="50">IF(F125=0, 0, B125/F125)</f>
        <v>0.47619047619047616</v>
      </c>
      <c r="H125" s="168">
        <f t="shared" ref="H125:H130" si="51">IF(F125=0, 0, C125/F125)</f>
        <v>0.52380952380952384</v>
      </c>
      <c r="I125" s="168">
        <f t="shared" ref="I125:I130" si="52">IF(F125=0, 0, D125/F125)</f>
        <v>0</v>
      </c>
      <c r="J125" s="168">
        <f t="shared" ref="J125:J130" si="53">IF(F125=0, 0, E125/F125)</f>
        <v>0</v>
      </c>
    </row>
    <row r="126" spans="1:11" s="3" customFormat="1" ht="24.95" customHeight="1" x14ac:dyDescent="0.2">
      <c r="A126" s="76" t="s">
        <v>90</v>
      </c>
      <c r="B126" s="27">
        <f t="shared" ref="B126:E126" si="54">SUM(B112,B98,B84,B70,)</f>
        <v>70</v>
      </c>
      <c r="C126" s="27">
        <f t="shared" si="54"/>
        <v>91</v>
      </c>
      <c r="D126" s="27">
        <f t="shared" si="54"/>
        <v>0</v>
      </c>
      <c r="E126" s="27">
        <f t="shared" si="54"/>
        <v>0</v>
      </c>
      <c r="F126" s="22">
        <f t="shared" si="49"/>
        <v>161</v>
      </c>
      <c r="G126" s="168">
        <f t="shared" si="50"/>
        <v>0.43478260869565216</v>
      </c>
      <c r="H126" s="168">
        <f t="shared" si="51"/>
        <v>0.56521739130434778</v>
      </c>
      <c r="I126" s="168">
        <f t="shared" si="52"/>
        <v>0</v>
      </c>
      <c r="J126" s="168">
        <f t="shared" si="53"/>
        <v>0</v>
      </c>
    </row>
    <row r="127" spans="1:11" ht="24.95" customHeight="1" x14ac:dyDescent="0.25">
      <c r="A127" s="76" t="s">
        <v>35</v>
      </c>
      <c r="B127" s="27">
        <f t="shared" ref="B127:E127" si="55">SUM(B113,B99,B85,B71,)</f>
        <v>70</v>
      </c>
      <c r="C127" s="27">
        <f t="shared" si="55"/>
        <v>91</v>
      </c>
      <c r="D127" s="27">
        <f t="shared" si="55"/>
        <v>0</v>
      </c>
      <c r="E127" s="27">
        <f t="shared" si="55"/>
        <v>0</v>
      </c>
      <c r="F127" s="22">
        <f t="shared" si="49"/>
        <v>161</v>
      </c>
      <c r="G127" s="168">
        <f t="shared" si="50"/>
        <v>0.43478260869565216</v>
      </c>
      <c r="H127" s="168">
        <f t="shared" si="51"/>
        <v>0.56521739130434778</v>
      </c>
      <c r="I127" s="168">
        <f t="shared" si="52"/>
        <v>0</v>
      </c>
      <c r="J127" s="168">
        <f t="shared" si="53"/>
        <v>0</v>
      </c>
    </row>
    <row r="128" spans="1:11" ht="24.95" customHeight="1" x14ac:dyDescent="0.25">
      <c r="A128" s="76" t="s">
        <v>32</v>
      </c>
      <c r="B128" s="27">
        <f t="shared" ref="B128:E128" si="56">SUM(B114,B100,B86,B72,)</f>
        <v>70</v>
      </c>
      <c r="C128" s="27">
        <f t="shared" si="56"/>
        <v>91</v>
      </c>
      <c r="D128" s="27">
        <f t="shared" si="56"/>
        <v>0</v>
      </c>
      <c r="E128" s="27">
        <f t="shared" si="56"/>
        <v>0</v>
      </c>
      <c r="F128" s="22">
        <f t="shared" si="49"/>
        <v>161</v>
      </c>
      <c r="G128" s="168">
        <f t="shared" si="50"/>
        <v>0.43478260869565216</v>
      </c>
      <c r="H128" s="168">
        <f t="shared" si="51"/>
        <v>0.56521739130434778</v>
      </c>
      <c r="I128" s="168">
        <f t="shared" si="52"/>
        <v>0</v>
      </c>
      <c r="J128" s="168">
        <f t="shared" si="53"/>
        <v>0</v>
      </c>
    </row>
    <row r="129" spans="1:10" ht="24.95" customHeight="1" x14ac:dyDescent="0.25">
      <c r="A129" s="76" t="s">
        <v>36</v>
      </c>
      <c r="B129" s="27">
        <f t="shared" ref="B129:E129" si="57">SUM(B115,B101,B87,B73,)</f>
        <v>35</v>
      </c>
      <c r="C129" s="27">
        <f t="shared" si="57"/>
        <v>70</v>
      </c>
      <c r="D129" s="27">
        <f t="shared" si="57"/>
        <v>0</v>
      </c>
      <c r="E129" s="27">
        <f t="shared" si="57"/>
        <v>0</v>
      </c>
      <c r="F129" s="22">
        <f t="shared" si="49"/>
        <v>105</v>
      </c>
      <c r="G129" s="168">
        <f t="shared" si="50"/>
        <v>0.33333333333333331</v>
      </c>
      <c r="H129" s="168">
        <f t="shared" si="51"/>
        <v>0.66666666666666663</v>
      </c>
      <c r="I129" s="168">
        <f t="shared" si="52"/>
        <v>0</v>
      </c>
      <c r="J129" s="168">
        <f t="shared" si="53"/>
        <v>0</v>
      </c>
    </row>
    <row r="130" spans="1:10" ht="24.95" customHeight="1" x14ac:dyDescent="0.25">
      <c r="A130" s="20" t="s">
        <v>15</v>
      </c>
      <c r="B130" s="27">
        <f t="shared" ref="B130:E130" si="58">SUM(B116,B102,B88,B74,)</f>
        <v>24.666666666666661</v>
      </c>
      <c r="C130" s="27">
        <f t="shared" si="58"/>
        <v>71.933333333333309</v>
      </c>
      <c r="D130" s="27">
        <f t="shared" si="58"/>
        <v>0</v>
      </c>
      <c r="E130" s="27">
        <f t="shared" si="58"/>
        <v>0</v>
      </c>
      <c r="F130" s="22">
        <f t="shared" si="49"/>
        <v>96.599999999999966</v>
      </c>
      <c r="G130" s="168">
        <f t="shared" si="50"/>
        <v>0.25534851621808147</v>
      </c>
      <c r="H130" s="168">
        <f t="shared" si="51"/>
        <v>0.74465148378191859</v>
      </c>
      <c r="I130" s="168">
        <f t="shared" si="52"/>
        <v>0</v>
      </c>
      <c r="J130" s="168">
        <f t="shared" si="53"/>
        <v>0</v>
      </c>
    </row>
  </sheetData>
  <customSheetViews>
    <customSheetView guid="{44F1111D-E141-4521-B561-50BB9B217F94}" scale="50">
      <selection sqref="A1:AB1"/>
      <rowBreaks count="4" manualBreakCount="4">
        <brk id="36" max="16383" man="1"/>
        <brk id="64" max="16383" man="1"/>
        <brk id="91" max="16383" man="1"/>
        <brk id="119" max="16383" man="1"/>
      </rowBreaks>
      <colBreaks count="2" manualBreakCount="2">
        <brk id="11" max="1048575" man="1"/>
        <brk id="21" max="1048575" man="1"/>
      </colBreaks>
      <pageMargins left="0.70866141732283472" right="0.70866141732283472" top="0.78740157480314965" bottom="0.78740157480314965" header="0.31496062992125984" footer="0.31496062992125984"/>
      <pageSetup paperSize="9" scale="57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7" orientation="portrait" r:id="rId2"/>
  <rowBreaks count="4" manualBreakCount="4">
    <brk id="35" max="16383" man="1"/>
    <brk id="63" max="16383" man="1"/>
    <brk id="90" max="16383" man="1"/>
    <brk id="118" max="16383" man="1"/>
  </rowBreaks>
  <colBreaks count="2" manualBreakCount="2">
    <brk id="11" max="1048575" man="1"/>
    <brk id="21" max="1048575" man="1"/>
  </colBreak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9"/>
  <sheetViews>
    <sheetView topLeftCell="A3" zoomScale="90" zoomScaleNormal="90" workbookViewId="0">
      <selection activeCell="E25" sqref="E25"/>
    </sheetView>
  </sheetViews>
  <sheetFormatPr baseColWidth="10" defaultRowHeight="24.95" customHeight="1" x14ac:dyDescent="0.25"/>
  <cols>
    <col min="1" max="1" width="35.140625" customWidth="1"/>
    <col min="2" max="10" width="9.140625" customWidth="1"/>
    <col min="11" max="11" width="10.5703125" customWidth="1"/>
    <col min="19" max="19" width="12.85546875" customWidth="1"/>
  </cols>
  <sheetData>
    <row r="1" spans="1:20" s="17" customFormat="1" ht="24.95" customHeight="1" x14ac:dyDescent="0.25">
      <c r="A1" s="16" t="s">
        <v>357</v>
      </c>
    </row>
    <row r="2" spans="1:20" s="3" customFormat="1" ht="24.95" customHeight="1" x14ac:dyDescent="0.2">
      <c r="C2" s="8"/>
      <c r="D2" s="8"/>
      <c r="E2" s="8"/>
    </row>
    <row r="3" spans="1:20" s="3" customFormat="1" ht="24.9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L3" s="19" t="s">
        <v>18</v>
      </c>
      <c r="M3" s="19"/>
      <c r="N3" s="19"/>
      <c r="O3" s="19"/>
      <c r="P3" s="19"/>
      <c r="Q3" s="19"/>
      <c r="R3" s="19"/>
      <c r="S3" s="19"/>
      <c r="T3" s="19"/>
    </row>
    <row r="4" spans="1:20" s="3" customFormat="1" ht="24.95" customHeight="1" x14ac:dyDescent="0.2">
      <c r="A4" s="5"/>
      <c r="C4" s="8"/>
      <c r="D4" s="8"/>
      <c r="E4" s="8"/>
      <c r="L4" s="5"/>
    </row>
    <row r="5" spans="1:20" s="3" customFormat="1" ht="24.95" customHeight="1" x14ac:dyDescent="0.2">
      <c r="A5" s="24" t="s">
        <v>10</v>
      </c>
      <c r="C5" s="8"/>
      <c r="D5" s="8"/>
      <c r="E5" s="8"/>
      <c r="L5" s="51"/>
    </row>
    <row r="6" spans="1:20" ht="24.95" customHeight="1" x14ac:dyDescent="0.25">
      <c r="L6" s="51"/>
    </row>
    <row r="7" spans="1:20" s="1" customFormat="1" ht="24.95" customHeight="1" x14ac:dyDescent="0.2">
      <c r="A7" s="77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</row>
    <row r="9" spans="1:20" ht="24.95" customHeight="1" x14ac:dyDescent="0.25">
      <c r="A9" s="47" t="s">
        <v>21</v>
      </c>
      <c r="B9" s="360" t="s">
        <v>347</v>
      </c>
      <c r="C9" s="360" t="s">
        <v>348</v>
      </c>
      <c r="D9" s="360" t="s">
        <v>349</v>
      </c>
      <c r="E9" s="360" t="s">
        <v>442</v>
      </c>
      <c r="F9" s="360" t="s">
        <v>383</v>
      </c>
      <c r="G9" s="360" t="s">
        <v>375</v>
      </c>
      <c r="H9" s="360" t="s">
        <v>376</v>
      </c>
      <c r="I9" s="360" t="s">
        <v>377</v>
      </c>
      <c r="J9" s="360" t="s">
        <v>443</v>
      </c>
    </row>
    <row r="10" spans="1:20" ht="24.95" customHeight="1" x14ac:dyDescent="0.25">
      <c r="A10" s="70" t="s">
        <v>461</v>
      </c>
      <c r="B10" s="175">
        <v>0</v>
      </c>
      <c r="C10" s="175">
        <v>2</v>
      </c>
      <c r="D10" s="175"/>
      <c r="E10" s="175"/>
      <c r="F10" s="22">
        <f t="shared" ref="F10:F15" si="0">SUM(B10:E10)</f>
        <v>2</v>
      </c>
      <c r="G10" s="168">
        <f t="shared" ref="G10:G15" si="1">IF(F10=0, 0, B10/F10)</f>
        <v>0</v>
      </c>
      <c r="H10" s="168">
        <f t="shared" ref="H10:H15" si="2">IF(F10=0, 0, C10/F10)</f>
        <v>1</v>
      </c>
      <c r="I10" s="168">
        <f t="shared" ref="I10:I15" si="3">IF(F10=0, 0, D10/F10)</f>
        <v>0</v>
      </c>
      <c r="J10" s="168">
        <f t="shared" ref="J10:J15" si="4">IF(F10=0, 0, E10/F10)</f>
        <v>0</v>
      </c>
    </row>
    <row r="11" spans="1:20" ht="24.95" customHeight="1" x14ac:dyDescent="0.25">
      <c r="A11" s="70" t="s">
        <v>462</v>
      </c>
      <c r="B11" s="175">
        <v>0</v>
      </c>
      <c r="C11" s="175">
        <v>2</v>
      </c>
      <c r="D11" s="175"/>
      <c r="E11" s="175"/>
      <c r="F11" s="22">
        <f t="shared" si="0"/>
        <v>2</v>
      </c>
      <c r="G11" s="168">
        <f t="shared" si="1"/>
        <v>0</v>
      </c>
      <c r="H11" s="168">
        <f t="shared" si="2"/>
        <v>1</v>
      </c>
      <c r="I11" s="168">
        <f t="shared" si="3"/>
        <v>0</v>
      </c>
      <c r="J11" s="168">
        <f t="shared" si="4"/>
        <v>0</v>
      </c>
    </row>
    <row r="12" spans="1:20" ht="24.95" customHeight="1" x14ac:dyDescent="0.25">
      <c r="A12" s="70" t="s">
        <v>42</v>
      </c>
      <c r="B12" s="175">
        <v>2</v>
      </c>
      <c r="C12" s="175">
        <v>10</v>
      </c>
      <c r="D12" s="175"/>
      <c r="E12" s="175"/>
      <c r="F12" s="22">
        <f t="shared" si="0"/>
        <v>12</v>
      </c>
      <c r="G12" s="168">
        <f t="shared" si="1"/>
        <v>0.16666666666666666</v>
      </c>
      <c r="H12" s="168">
        <f t="shared" si="2"/>
        <v>0.83333333333333337</v>
      </c>
      <c r="I12" s="168">
        <f t="shared" si="3"/>
        <v>0</v>
      </c>
      <c r="J12" s="168">
        <f t="shared" si="4"/>
        <v>0</v>
      </c>
    </row>
    <row r="13" spans="1:20" ht="24.95" customHeight="1" x14ac:dyDescent="0.25">
      <c r="A13" s="70" t="s">
        <v>43</v>
      </c>
      <c r="B13" s="175">
        <v>4</v>
      </c>
      <c r="C13" s="175">
        <v>7</v>
      </c>
      <c r="D13" s="175"/>
      <c r="E13" s="175"/>
      <c r="F13" s="22">
        <f t="shared" si="0"/>
        <v>11</v>
      </c>
      <c r="G13" s="168">
        <f t="shared" si="1"/>
        <v>0.36363636363636365</v>
      </c>
      <c r="H13" s="168">
        <f t="shared" si="2"/>
        <v>0.63636363636363635</v>
      </c>
      <c r="I13" s="168">
        <f t="shared" si="3"/>
        <v>0</v>
      </c>
      <c r="J13" s="168">
        <f t="shared" si="4"/>
        <v>0</v>
      </c>
    </row>
    <row r="14" spans="1:20" ht="24.95" customHeight="1" x14ac:dyDescent="0.25">
      <c r="A14" s="88" t="s">
        <v>95</v>
      </c>
      <c r="B14" s="175">
        <v>2</v>
      </c>
      <c r="C14" s="175">
        <v>9</v>
      </c>
      <c r="D14" s="175"/>
      <c r="E14" s="175"/>
      <c r="F14" s="22">
        <f t="shared" si="0"/>
        <v>11</v>
      </c>
      <c r="G14" s="168">
        <f t="shared" si="1"/>
        <v>0.18181818181818182</v>
      </c>
      <c r="H14" s="168">
        <f t="shared" si="2"/>
        <v>0.81818181818181823</v>
      </c>
      <c r="I14" s="168">
        <f t="shared" si="3"/>
        <v>0</v>
      </c>
      <c r="J14" s="168">
        <f t="shared" si="4"/>
        <v>0</v>
      </c>
    </row>
    <row r="15" spans="1:20" ht="24.95" customHeight="1" x14ac:dyDescent="0.25">
      <c r="A15" s="35" t="s">
        <v>383</v>
      </c>
      <c r="B15" s="349">
        <f>SUM(B10:B14)</f>
        <v>8</v>
      </c>
      <c r="C15" s="349">
        <f>SUM(C10:C14)</f>
        <v>30</v>
      </c>
      <c r="D15" s="349"/>
      <c r="E15" s="349"/>
      <c r="F15" s="22">
        <f t="shared" si="0"/>
        <v>38</v>
      </c>
      <c r="G15" s="168">
        <f t="shared" si="1"/>
        <v>0.21052631578947367</v>
      </c>
      <c r="H15" s="168">
        <f t="shared" si="2"/>
        <v>0.78947368421052633</v>
      </c>
      <c r="I15" s="168">
        <f t="shared" si="3"/>
        <v>0</v>
      </c>
      <c r="J15" s="168">
        <f t="shared" si="4"/>
        <v>0</v>
      </c>
    </row>
    <row r="29" spans="10:10" ht="24.95" customHeight="1" x14ac:dyDescent="0.25">
      <c r="J29" s="1"/>
    </row>
  </sheetData>
  <customSheetViews>
    <customSheetView guid="{44F1111D-E141-4521-B561-50BB9B217F94}" scale="50">
      <colBreaks count="1" manualBreakCount="1">
        <brk id="10" max="26" man="1"/>
      </colBreaks>
      <pageMargins left="0.7" right="0.7" top="0.78740157499999996" bottom="0.78740157499999996" header="0.3" footer="0.3"/>
      <pageSetup paperSize="9" scale="63" orientation="portrait" r:id="rId1"/>
    </customSheetView>
  </customSheetViews>
  <pageMargins left="0.7" right="0.7" top="0.78740157499999996" bottom="0.78740157499999996" header="0.3" footer="0.3"/>
  <pageSetup paperSize="9" scale="63" orientation="portrait" r:id="rId2"/>
  <colBreaks count="1" manualBreakCount="1">
    <brk id="10" max="26" man="1"/>
  </colBreak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5"/>
  <sheetViews>
    <sheetView zoomScale="60" zoomScaleNormal="60" workbookViewId="0">
      <selection activeCell="B19" sqref="B19"/>
    </sheetView>
  </sheetViews>
  <sheetFormatPr baseColWidth="10" defaultRowHeight="15" x14ac:dyDescent="0.25"/>
  <cols>
    <col min="1" max="1" width="35.140625" customWidth="1"/>
    <col min="2" max="10" width="9.140625" customWidth="1"/>
    <col min="11" max="11" width="5.85546875" customWidth="1"/>
  </cols>
  <sheetData>
    <row r="1" spans="1:18" s="17" customFormat="1" ht="15.75" x14ac:dyDescent="0.25">
      <c r="A1" s="16" t="s">
        <v>356</v>
      </c>
    </row>
    <row r="2" spans="1:18" s="3" customFormat="1" ht="12.75" x14ac:dyDescent="0.2">
      <c r="C2" s="8"/>
      <c r="D2" s="8"/>
      <c r="E2" s="8"/>
    </row>
    <row r="3" spans="1:18" s="3" customForma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L3" s="19" t="s">
        <v>18</v>
      </c>
      <c r="M3" s="19"/>
      <c r="N3" s="19"/>
      <c r="O3" s="19"/>
      <c r="P3" s="19"/>
      <c r="Q3" s="19"/>
      <c r="R3" s="19"/>
    </row>
    <row r="4" spans="1:18" s="3" customFormat="1" ht="12.75" x14ac:dyDescent="0.2">
      <c r="A4" s="5"/>
      <c r="C4" s="8"/>
      <c r="D4" s="8"/>
      <c r="E4" s="8"/>
      <c r="L4" s="5"/>
    </row>
    <row r="5" spans="1:18" s="3" customFormat="1" ht="14.25" x14ac:dyDescent="0.2">
      <c r="A5" s="24" t="s">
        <v>10</v>
      </c>
      <c r="C5" s="8"/>
      <c r="D5" s="8"/>
      <c r="E5" s="8"/>
      <c r="L5" s="51"/>
    </row>
    <row r="6" spans="1:18" x14ac:dyDescent="0.25">
      <c r="L6" s="51"/>
    </row>
    <row r="7" spans="1:18" s="1" customFormat="1" ht="14.25" x14ac:dyDescent="0.2">
      <c r="A7" s="24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</row>
    <row r="9" spans="1:18" ht="28.5" customHeight="1" x14ac:dyDescent="0.25">
      <c r="A9" s="64"/>
      <c r="B9" s="360" t="s">
        <v>347</v>
      </c>
      <c r="C9" s="360" t="s">
        <v>348</v>
      </c>
      <c r="D9" s="360" t="s">
        <v>349</v>
      </c>
      <c r="E9" s="360" t="s">
        <v>442</v>
      </c>
      <c r="F9" s="360" t="s">
        <v>383</v>
      </c>
      <c r="G9" s="360" t="s">
        <v>375</v>
      </c>
      <c r="H9" s="360" t="s">
        <v>376</v>
      </c>
      <c r="I9" s="360" t="s">
        <v>377</v>
      </c>
      <c r="J9" s="360" t="s">
        <v>443</v>
      </c>
    </row>
    <row r="10" spans="1:18" ht="28.5" customHeight="1" x14ac:dyDescent="0.25">
      <c r="A10" s="72" t="s">
        <v>63</v>
      </c>
      <c r="B10" s="175">
        <v>80</v>
      </c>
      <c r="C10" s="175">
        <v>20</v>
      </c>
      <c r="D10" s="175"/>
      <c r="E10" s="175"/>
      <c r="F10" s="22">
        <f>SUM(B10:E10)</f>
        <v>100</v>
      </c>
      <c r="G10" s="168">
        <f>IF(F10=0, 0, B10/F10)</f>
        <v>0.8</v>
      </c>
      <c r="H10" s="168">
        <f>IF(F10=0, 0, C10/F10)</f>
        <v>0.2</v>
      </c>
      <c r="I10" s="168">
        <f>IF(F10=0, 0, D10/F10)</f>
        <v>0</v>
      </c>
      <c r="J10" s="168">
        <f>IF(F10=0, 0, E10/F10)</f>
        <v>0</v>
      </c>
    </row>
    <row r="11" spans="1:18" ht="25.5" customHeight="1" x14ac:dyDescent="0.25">
      <c r="A11" s="86" t="s">
        <v>64</v>
      </c>
      <c r="B11" s="175">
        <v>9</v>
      </c>
      <c r="C11" s="175">
        <v>9</v>
      </c>
      <c r="D11" s="175"/>
      <c r="E11" s="175"/>
      <c r="F11" s="22">
        <f>SUM(B11:E11)</f>
        <v>18</v>
      </c>
      <c r="G11" s="168">
        <f>IF(F11=0, 0, B11/F11)</f>
        <v>0.5</v>
      </c>
      <c r="H11" s="168">
        <f>IF(F11=0, 0, C11/F11)</f>
        <v>0.5</v>
      </c>
      <c r="I11" s="168">
        <f>IF(F11=0, 0, D11/F11)</f>
        <v>0</v>
      </c>
      <c r="J11" s="168">
        <f>IF(F11=0, 0, E11/F11)</f>
        <v>0</v>
      </c>
    </row>
    <row r="25" spans="10:10" x14ac:dyDescent="0.25">
      <c r="J25" s="1"/>
    </row>
  </sheetData>
  <customSheetViews>
    <customSheetView guid="{44F1111D-E141-4521-B561-50BB9B217F94}" scale="60">
      <selection activeCell="A32" sqref="A32"/>
      <colBreaks count="1" manualBreakCount="1">
        <brk id="18" max="16" man="1"/>
      </colBreaks>
      <pageMargins left="0.7" right="0.7" top="0.78740157499999996" bottom="0.78740157499999996" header="0.3" footer="0.3"/>
      <pageSetup paperSize="9" scale="37" orientation="portrait" r:id="rId1"/>
    </customSheetView>
  </customSheetViews>
  <pageMargins left="0.7" right="0.7" top="0.78740157499999996" bottom="0.78740157499999996" header="0.3" footer="0.3"/>
  <pageSetup paperSize="9" scale="37" orientation="portrait" r:id="rId2"/>
  <colBreaks count="1" manualBreakCount="1">
    <brk id="18" max="16" man="1"/>
  </colBreak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34" customWidth="1"/>
    <col min="2" max="10" width="7.28515625" customWidth="1"/>
    <col min="11" max="11" width="5.28515625" customWidth="1"/>
    <col min="19" max="19" width="5.42578125" customWidth="1"/>
  </cols>
  <sheetData>
    <row r="1" spans="1:19" s="53" customFormat="1" ht="15.75" x14ac:dyDescent="0.25">
      <c r="A1" s="16" t="s">
        <v>355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9" x14ac:dyDescent="0.2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3"/>
      <c r="L3" s="19" t="s">
        <v>11</v>
      </c>
      <c r="M3" s="19"/>
      <c r="N3" s="19"/>
      <c r="O3" s="19"/>
      <c r="P3" s="19"/>
      <c r="Q3" s="19"/>
      <c r="R3" s="19"/>
      <c r="S3" s="19"/>
    </row>
    <row r="4" spans="1:19" x14ac:dyDescent="0.25">
      <c r="A4" s="5"/>
      <c r="B4" s="3"/>
      <c r="C4" s="8"/>
      <c r="D4" s="3"/>
      <c r="E4" s="3"/>
      <c r="F4" s="3"/>
      <c r="G4" s="3"/>
      <c r="H4" s="5"/>
      <c r="I4" s="3"/>
      <c r="J4" s="3"/>
      <c r="K4" s="3"/>
      <c r="L4" s="3"/>
      <c r="M4" s="3"/>
      <c r="N4" s="3"/>
    </row>
    <row r="5" spans="1:19" x14ac:dyDescent="0.25">
      <c r="A5" s="24" t="s">
        <v>10</v>
      </c>
      <c r="B5" s="3"/>
      <c r="C5" s="8"/>
      <c r="D5" s="3"/>
      <c r="E5" s="3"/>
      <c r="F5" s="3"/>
      <c r="G5" s="3"/>
      <c r="H5" s="51"/>
      <c r="I5" s="3"/>
      <c r="J5" s="3"/>
      <c r="K5" s="3"/>
      <c r="L5" s="3"/>
      <c r="M5" s="3"/>
      <c r="N5" s="3"/>
    </row>
    <row r="6" spans="1:19" x14ac:dyDescent="0.25">
      <c r="H6" s="51"/>
    </row>
    <row r="7" spans="1:19" x14ac:dyDescent="0.25">
      <c r="A7" s="24" t="s">
        <v>4</v>
      </c>
      <c r="B7" s="24" t="s">
        <v>5</v>
      </c>
      <c r="C7" s="24"/>
      <c r="D7" s="24"/>
      <c r="E7" s="24"/>
      <c r="F7" s="24"/>
      <c r="G7" s="1"/>
      <c r="H7" s="1"/>
      <c r="I7" s="1"/>
      <c r="J7" s="1"/>
      <c r="K7" s="1"/>
      <c r="L7" s="1"/>
      <c r="M7" s="1"/>
      <c r="N7" s="1"/>
    </row>
    <row r="8" spans="1:19" x14ac:dyDescent="0.25">
      <c r="G8" s="1"/>
      <c r="H8" s="1"/>
      <c r="I8" s="1"/>
      <c r="J8" s="1"/>
      <c r="K8" s="1"/>
      <c r="L8" s="1"/>
      <c r="M8" s="1"/>
      <c r="N8" s="1"/>
    </row>
    <row r="9" spans="1:19" s="13" customFormat="1" ht="23.25" customHeight="1" x14ac:dyDescent="0.25">
      <c r="A9" s="10"/>
      <c r="B9" s="360" t="s">
        <v>347</v>
      </c>
      <c r="C9" s="360" t="s">
        <v>348</v>
      </c>
      <c r="D9" s="360" t="s">
        <v>349</v>
      </c>
      <c r="E9" s="360" t="s">
        <v>442</v>
      </c>
      <c r="F9" s="360" t="s">
        <v>383</v>
      </c>
      <c r="G9" s="360" t="s">
        <v>375</v>
      </c>
      <c r="H9" s="360" t="s">
        <v>376</v>
      </c>
      <c r="I9" s="360" t="s">
        <v>377</v>
      </c>
      <c r="J9" s="360" t="s">
        <v>443</v>
      </c>
    </row>
    <row r="10" spans="1:19" s="3" customFormat="1" ht="30" customHeight="1" x14ac:dyDescent="0.2">
      <c r="A10" s="61" t="s">
        <v>96</v>
      </c>
      <c r="B10" s="27">
        <v>20</v>
      </c>
      <c r="C10" s="27">
        <v>80</v>
      </c>
      <c r="D10" s="27"/>
      <c r="E10" s="27"/>
      <c r="F10" s="22">
        <f>SUM(B10:E10)</f>
        <v>100</v>
      </c>
      <c r="G10" s="168">
        <f>IF(F10=0, 0, B10/F10)</f>
        <v>0.2</v>
      </c>
      <c r="H10" s="168">
        <f>IF(F10=0, 0, C10/F10)</f>
        <v>0.8</v>
      </c>
      <c r="I10" s="168">
        <f>IF(F10=0, 0, D10/F10)</f>
        <v>0</v>
      </c>
      <c r="J10" s="168">
        <f>IF(F10=0, 0, E10/F10)</f>
        <v>0</v>
      </c>
    </row>
  </sheetData>
  <customSheetViews>
    <customSheetView guid="{44F1111D-E141-4521-B561-50BB9B217F94}" scale="80">
      <pageMargins left="0.70866141732283472" right="0.70866141732283472" top="0.78740157480314965" bottom="0.78740157480314965" header="0.31496062992125984" footer="0.31496062992125984"/>
      <pageSetup paperSize="9" scale="36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36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5"/>
  <sheetViews>
    <sheetView topLeftCell="B1" zoomScale="60" zoomScaleNormal="60" workbookViewId="0">
      <selection activeCell="E31" sqref="E31"/>
    </sheetView>
  </sheetViews>
  <sheetFormatPr baseColWidth="10" defaultRowHeight="24.95" customHeight="1" x14ac:dyDescent="0.25"/>
  <cols>
    <col min="1" max="1" width="39.7109375" customWidth="1"/>
    <col min="2" max="10" width="8.85546875" customWidth="1"/>
    <col min="11" max="11" width="6.85546875" customWidth="1"/>
  </cols>
  <sheetData>
    <row r="1" spans="1:27" s="17" customFormat="1" ht="24.95" customHeight="1" x14ac:dyDescent="0.25">
      <c r="A1" s="16" t="s">
        <v>354</v>
      </c>
    </row>
    <row r="2" spans="1:27" s="3" customFormat="1" ht="19.5" customHeight="1" x14ac:dyDescent="0.2">
      <c r="C2" s="7"/>
      <c r="D2" s="8"/>
      <c r="E2" s="8"/>
    </row>
    <row r="3" spans="1:27" s="3" customFormat="1" ht="22.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L3" s="19" t="s">
        <v>18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3" customFormat="1" ht="19.5" customHeight="1" x14ac:dyDescent="0.2">
      <c r="A4" s="5"/>
      <c r="C4" s="8"/>
      <c r="D4" s="8"/>
      <c r="E4" s="8"/>
      <c r="L4" s="5"/>
    </row>
    <row r="5" spans="1:27" s="3" customFormat="1" ht="21" customHeight="1" x14ac:dyDescent="0.2">
      <c r="A5" s="24" t="s">
        <v>10</v>
      </c>
      <c r="C5" s="8"/>
      <c r="D5" s="8"/>
      <c r="E5" s="8"/>
      <c r="L5" s="51"/>
    </row>
    <row r="6" spans="1:27" ht="18.75" customHeight="1" x14ac:dyDescent="0.25">
      <c r="L6" s="51"/>
    </row>
    <row r="7" spans="1:27" s="1" customFormat="1" ht="18.75" customHeight="1" x14ac:dyDescent="0.2">
      <c r="A7" s="24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</row>
    <row r="8" spans="1:27" ht="15.75" customHeight="1" x14ac:dyDescent="0.25"/>
    <row r="9" spans="1:27" ht="24.95" customHeight="1" x14ac:dyDescent="0.25">
      <c r="A9" s="114" t="s">
        <v>437</v>
      </c>
      <c r="B9" s="360" t="s">
        <v>347</v>
      </c>
      <c r="C9" s="360" t="s">
        <v>348</v>
      </c>
      <c r="D9" s="360" t="s">
        <v>349</v>
      </c>
      <c r="E9" s="360" t="s">
        <v>442</v>
      </c>
      <c r="F9" s="360" t="s">
        <v>383</v>
      </c>
      <c r="G9" s="360" t="s">
        <v>375</v>
      </c>
      <c r="H9" s="360" t="s">
        <v>376</v>
      </c>
      <c r="I9" s="360" t="s">
        <v>377</v>
      </c>
      <c r="J9" s="360" t="s">
        <v>443</v>
      </c>
    </row>
    <row r="10" spans="1:27" ht="24.95" customHeight="1" x14ac:dyDescent="0.25">
      <c r="A10" s="70" t="s">
        <v>44</v>
      </c>
      <c r="B10" s="175">
        <v>8</v>
      </c>
      <c r="C10" s="175">
        <v>24</v>
      </c>
      <c r="D10" s="175"/>
      <c r="E10" s="175"/>
      <c r="F10" s="22">
        <f>SUM(B10:E10)</f>
        <v>32</v>
      </c>
      <c r="G10" s="168">
        <f>IF(F10=0, 0, B10/F10)</f>
        <v>0.25</v>
      </c>
      <c r="H10" s="168">
        <f>IF(F10=0, 0, C10/F10)</f>
        <v>0.75</v>
      </c>
      <c r="I10" s="168">
        <f>IF(F10=0, 0, D10/F10)</f>
        <v>0</v>
      </c>
      <c r="J10" s="168">
        <f>IF(F10=0, 0, E10/F10)</f>
        <v>0</v>
      </c>
    </row>
    <row r="11" spans="1:27" ht="24.95" customHeight="1" x14ac:dyDescent="0.25">
      <c r="A11" s="70" t="s">
        <v>45</v>
      </c>
      <c r="B11" s="175">
        <v>4</v>
      </c>
      <c r="C11" s="175">
        <v>3</v>
      </c>
      <c r="D11" s="175"/>
      <c r="E11" s="175"/>
      <c r="F11" s="22">
        <f t="shared" ref="F11:F20" si="0">SUM(B11:E11)</f>
        <v>7</v>
      </c>
      <c r="G11" s="168">
        <f t="shared" ref="G11:G21" si="1">IF(F11=0, 0, B11/F11)</f>
        <v>0.5714285714285714</v>
      </c>
      <c r="H11" s="168">
        <f t="shared" ref="H11:H21" si="2">IF(F11=0, 0, C11/F11)</f>
        <v>0.42857142857142855</v>
      </c>
      <c r="I11" s="168">
        <f t="shared" ref="I11:I21" si="3">IF(F11=0, 0, D11/F11)</f>
        <v>0</v>
      </c>
      <c r="J11" s="168">
        <f t="shared" ref="J11:J21" si="4">IF(F11=0, 0, E11/F11)</f>
        <v>0</v>
      </c>
    </row>
    <row r="12" spans="1:27" ht="24.95" customHeight="1" x14ac:dyDescent="0.25">
      <c r="A12" s="70" t="s">
        <v>46</v>
      </c>
      <c r="B12" s="175"/>
      <c r="C12" s="175"/>
      <c r="D12" s="175"/>
      <c r="E12" s="175"/>
      <c r="F12" s="22">
        <f t="shared" si="0"/>
        <v>0</v>
      </c>
      <c r="G12" s="168">
        <f t="shared" si="1"/>
        <v>0</v>
      </c>
      <c r="H12" s="168">
        <f t="shared" si="2"/>
        <v>0</v>
      </c>
      <c r="I12" s="168">
        <f t="shared" si="3"/>
        <v>0</v>
      </c>
      <c r="J12" s="168">
        <f t="shared" si="4"/>
        <v>0</v>
      </c>
    </row>
    <row r="13" spans="1:27" ht="24.95" customHeight="1" x14ac:dyDescent="0.25">
      <c r="A13" s="70" t="s">
        <v>47</v>
      </c>
      <c r="B13" s="175"/>
      <c r="C13" s="175"/>
      <c r="D13" s="175"/>
      <c r="E13" s="175"/>
      <c r="F13" s="22">
        <f t="shared" si="0"/>
        <v>0</v>
      </c>
      <c r="G13" s="168">
        <f t="shared" si="1"/>
        <v>0</v>
      </c>
      <c r="H13" s="168">
        <f t="shared" si="2"/>
        <v>0</v>
      </c>
      <c r="I13" s="168">
        <f t="shared" si="3"/>
        <v>0</v>
      </c>
      <c r="J13" s="168">
        <f t="shared" si="4"/>
        <v>0</v>
      </c>
    </row>
    <row r="14" spans="1:27" ht="24.95" customHeight="1" x14ac:dyDescent="0.25">
      <c r="A14" s="70" t="s">
        <v>48</v>
      </c>
      <c r="B14" s="175">
        <v>4</v>
      </c>
      <c r="C14" s="175">
        <v>2</v>
      </c>
      <c r="D14" s="175"/>
      <c r="E14" s="175"/>
      <c r="F14" s="22">
        <f t="shared" si="0"/>
        <v>6</v>
      </c>
      <c r="G14" s="168">
        <f t="shared" si="1"/>
        <v>0.66666666666666663</v>
      </c>
      <c r="H14" s="168">
        <f t="shared" si="2"/>
        <v>0.33333333333333331</v>
      </c>
      <c r="I14" s="168">
        <f t="shared" si="3"/>
        <v>0</v>
      </c>
      <c r="J14" s="168">
        <f t="shared" si="4"/>
        <v>0</v>
      </c>
    </row>
    <row r="15" spans="1:27" ht="24.95" customHeight="1" x14ac:dyDescent="0.25">
      <c r="A15" s="70" t="s">
        <v>49</v>
      </c>
      <c r="B15" s="175"/>
      <c r="C15" s="175"/>
      <c r="D15" s="175"/>
      <c r="E15" s="175"/>
      <c r="F15" s="22">
        <f t="shared" si="0"/>
        <v>0</v>
      </c>
      <c r="G15" s="168">
        <f t="shared" si="1"/>
        <v>0</v>
      </c>
      <c r="H15" s="168">
        <f t="shared" si="2"/>
        <v>0</v>
      </c>
      <c r="I15" s="168">
        <f t="shared" si="3"/>
        <v>0</v>
      </c>
      <c r="J15" s="168">
        <f t="shared" si="4"/>
        <v>0</v>
      </c>
    </row>
    <row r="16" spans="1:27" ht="24.95" customHeight="1" x14ac:dyDescent="0.25">
      <c r="A16" s="70" t="s">
        <v>50</v>
      </c>
      <c r="B16" s="175"/>
      <c r="C16" s="175"/>
      <c r="D16" s="175"/>
      <c r="E16" s="175"/>
      <c r="F16" s="22">
        <f t="shared" si="0"/>
        <v>0</v>
      </c>
      <c r="G16" s="168">
        <f t="shared" si="1"/>
        <v>0</v>
      </c>
      <c r="H16" s="168">
        <f t="shared" si="2"/>
        <v>0</v>
      </c>
      <c r="I16" s="168">
        <f t="shared" si="3"/>
        <v>0</v>
      </c>
      <c r="J16" s="168">
        <f t="shared" si="4"/>
        <v>0</v>
      </c>
    </row>
    <row r="17" spans="1:10" ht="24.95" customHeight="1" x14ac:dyDescent="0.25">
      <c r="A17" s="70" t="s">
        <v>51</v>
      </c>
      <c r="B17" s="175"/>
      <c r="C17" s="175"/>
      <c r="D17" s="175"/>
      <c r="E17" s="175"/>
      <c r="F17" s="22">
        <f t="shared" si="0"/>
        <v>0</v>
      </c>
      <c r="G17" s="168">
        <f t="shared" si="1"/>
        <v>0</v>
      </c>
      <c r="H17" s="168">
        <f t="shared" si="2"/>
        <v>0</v>
      </c>
      <c r="I17" s="168">
        <f t="shared" si="3"/>
        <v>0</v>
      </c>
      <c r="J17" s="168">
        <f t="shared" si="4"/>
        <v>0</v>
      </c>
    </row>
    <row r="18" spans="1:10" ht="24.95" customHeight="1" x14ac:dyDescent="0.25">
      <c r="A18" s="70" t="s">
        <v>52</v>
      </c>
      <c r="B18" s="175"/>
      <c r="C18" s="175"/>
      <c r="D18" s="175"/>
      <c r="E18" s="175"/>
      <c r="F18" s="22">
        <f t="shared" si="0"/>
        <v>0</v>
      </c>
      <c r="G18" s="168">
        <f t="shared" si="1"/>
        <v>0</v>
      </c>
      <c r="H18" s="168">
        <f t="shared" si="2"/>
        <v>0</v>
      </c>
      <c r="I18" s="168">
        <f t="shared" si="3"/>
        <v>0</v>
      </c>
      <c r="J18" s="168">
        <f t="shared" si="4"/>
        <v>0</v>
      </c>
    </row>
    <row r="19" spans="1:10" ht="24.95" customHeight="1" x14ac:dyDescent="0.25">
      <c r="A19" s="70" t="s">
        <v>53</v>
      </c>
      <c r="B19" s="175"/>
      <c r="C19" s="175"/>
      <c r="D19" s="175"/>
      <c r="E19" s="175"/>
      <c r="F19" s="22">
        <f t="shared" si="0"/>
        <v>0</v>
      </c>
      <c r="G19" s="168">
        <f t="shared" si="1"/>
        <v>0</v>
      </c>
      <c r="H19" s="168">
        <f t="shared" si="2"/>
        <v>0</v>
      </c>
      <c r="I19" s="168">
        <f t="shared" si="3"/>
        <v>0</v>
      </c>
      <c r="J19" s="168">
        <f t="shared" si="4"/>
        <v>0</v>
      </c>
    </row>
    <row r="20" spans="1:10" ht="24.95" customHeight="1" thickBot="1" x14ac:dyDescent="0.3">
      <c r="A20" s="88" t="s">
        <v>54</v>
      </c>
      <c r="B20" s="177"/>
      <c r="C20" s="177"/>
      <c r="D20" s="177"/>
      <c r="E20" s="177"/>
      <c r="F20" s="74">
        <f t="shared" si="0"/>
        <v>0</v>
      </c>
      <c r="G20" s="200">
        <f t="shared" si="1"/>
        <v>0</v>
      </c>
      <c r="H20" s="200">
        <f t="shared" si="2"/>
        <v>0</v>
      </c>
      <c r="I20" s="200">
        <f t="shared" si="3"/>
        <v>0</v>
      </c>
      <c r="J20" s="200">
        <f t="shared" si="4"/>
        <v>0</v>
      </c>
    </row>
    <row r="21" spans="1:10" ht="24.95" customHeight="1" thickBot="1" x14ac:dyDescent="0.3">
      <c r="A21" s="330" t="s">
        <v>413</v>
      </c>
      <c r="B21" s="331">
        <f>SUM(B10:B20)</f>
        <v>16</v>
      </c>
      <c r="C21" s="331">
        <f>SUM(C10:C20)</f>
        <v>29</v>
      </c>
      <c r="D21" s="331">
        <f>SUM(D10:D20)</f>
        <v>0</v>
      </c>
      <c r="E21" s="331">
        <f>SUM(E10:E20)</f>
        <v>0</v>
      </c>
      <c r="F21" s="331">
        <f>SUM(F10:F20)</f>
        <v>45</v>
      </c>
      <c r="G21" s="327">
        <f t="shared" si="1"/>
        <v>0.35555555555555557</v>
      </c>
      <c r="H21" s="327">
        <f t="shared" si="2"/>
        <v>0.64444444444444449</v>
      </c>
      <c r="I21" s="327">
        <f t="shared" si="3"/>
        <v>0</v>
      </c>
      <c r="J21" s="328">
        <f t="shared" si="4"/>
        <v>0</v>
      </c>
    </row>
    <row r="35" spans="10:10" ht="24.95" customHeight="1" x14ac:dyDescent="0.25">
      <c r="J35" s="1"/>
    </row>
  </sheetData>
  <customSheetViews>
    <customSheetView guid="{44F1111D-E141-4521-B561-50BB9B217F94}" scale="80">
      <colBreaks count="1" manualBreakCount="1">
        <brk id="10" max="1048575" man="1"/>
      </colBreaks>
      <pageMargins left="0.7" right="0.7" top="0.78740157499999996" bottom="0.78740157499999996" header="0.3" footer="0.3"/>
      <pageSetup paperSize="9" scale="44" orientation="portrait" r:id="rId1"/>
    </customSheetView>
  </customSheetViews>
  <pageMargins left="0.7" right="0.7" top="0.78740157499999996" bottom="0.78740157499999996" header="0.3" footer="0.3"/>
  <pageSetup paperSize="9" scale="44" orientation="portrait" r:id="rId2"/>
  <colBreaks count="1" manualBreakCount="1">
    <brk id="10" max="1048575" man="1"/>
  </colBreaks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41"/>
  <sheetViews>
    <sheetView topLeftCell="B10" zoomScale="80" zoomScaleNormal="80" zoomScaleSheetLayoutView="30" workbookViewId="0">
      <selection activeCell="T36" sqref="T36"/>
    </sheetView>
  </sheetViews>
  <sheetFormatPr baseColWidth="10" defaultRowHeight="24.95" customHeight="1" x14ac:dyDescent="0.25"/>
  <cols>
    <col min="1" max="1" width="35.140625" customWidth="1"/>
    <col min="2" max="10" width="9.140625" customWidth="1"/>
    <col min="11" max="11" width="11.42578125" customWidth="1"/>
  </cols>
  <sheetData>
    <row r="1" spans="1:30" s="17" customFormat="1" ht="19.5" customHeight="1" x14ac:dyDescent="0.25">
      <c r="A1" s="16" t="s">
        <v>432</v>
      </c>
    </row>
    <row r="2" spans="1:30" s="3" customFormat="1" ht="19.5" customHeight="1" x14ac:dyDescent="0.2">
      <c r="C2" s="7"/>
      <c r="D2" s="8"/>
      <c r="E2" s="8"/>
    </row>
    <row r="3" spans="1:30" s="3" customFormat="1" ht="19.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L3" s="19" t="s">
        <v>18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3" customFormat="1" ht="19.5" customHeight="1" x14ac:dyDescent="0.2">
      <c r="A4" s="5"/>
      <c r="C4" s="8"/>
      <c r="D4" s="8"/>
      <c r="E4" s="8"/>
      <c r="L4" s="5"/>
    </row>
    <row r="5" spans="1:30" s="3" customFormat="1" ht="19.5" customHeight="1" x14ac:dyDescent="0.2">
      <c r="A5" s="24" t="s">
        <v>10</v>
      </c>
      <c r="C5" s="8"/>
      <c r="D5" s="8"/>
      <c r="E5" s="8"/>
      <c r="L5" s="51"/>
    </row>
    <row r="6" spans="1:30" ht="19.5" customHeight="1" x14ac:dyDescent="0.25">
      <c r="L6" s="51"/>
    </row>
    <row r="7" spans="1:30" s="1" customFormat="1" ht="21.75" customHeight="1" x14ac:dyDescent="0.2">
      <c r="A7" s="24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</row>
    <row r="8" spans="1:30" ht="21.75" customHeight="1" x14ac:dyDescent="0.25"/>
    <row r="9" spans="1:30" ht="21.75" customHeight="1" x14ac:dyDescent="0.25">
      <c r="A9" s="64"/>
      <c r="B9" s="360" t="s">
        <v>347</v>
      </c>
      <c r="C9" s="360" t="s">
        <v>348</v>
      </c>
      <c r="D9" s="360" t="s">
        <v>349</v>
      </c>
      <c r="E9" s="360" t="s">
        <v>442</v>
      </c>
      <c r="F9" s="360" t="s">
        <v>383</v>
      </c>
      <c r="G9" s="360" t="s">
        <v>375</v>
      </c>
      <c r="H9" s="360" t="s">
        <v>376</v>
      </c>
      <c r="I9" s="360" t="s">
        <v>377</v>
      </c>
      <c r="J9" s="360" t="s">
        <v>443</v>
      </c>
    </row>
    <row r="10" spans="1:30" ht="24.95" customHeight="1" x14ac:dyDescent="0.25">
      <c r="A10" s="215" t="s">
        <v>421</v>
      </c>
      <c r="B10" s="252">
        <v>2</v>
      </c>
      <c r="C10" s="252">
        <v>9</v>
      </c>
      <c r="D10" s="252"/>
      <c r="E10" s="252"/>
      <c r="F10" s="156">
        <f>SUM(B10:E10)</f>
        <v>11</v>
      </c>
      <c r="G10" s="168">
        <f t="shared" ref="G10:G13" si="0">IF(F10=0, 0, B10/F10)</f>
        <v>0.18181818181818182</v>
      </c>
      <c r="H10" s="168">
        <f t="shared" ref="H10:H13" si="1">IF(F10=0, 0, C10/F10)</f>
        <v>0.81818181818181823</v>
      </c>
      <c r="I10" s="168">
        <f t="shared" ref="I10:I13" si="2">IF(F10=0, 0, D10/F10)</f>
        <v>0</v>
      </c>
      <c r="J10" s="168">
        <f t="shared" ref="J10:J13" si="3">IF(F10=0, 0, E10/F10)</f>
        <v>0</v>
      </c>
    </row>
    <row r="11" spans="1:30" ht="24.95" customHeight="1" x14ac:dyDescent="0.25">
      <c r="A11" s="215" t="s">
        <v>422</v>
      </c>
      <c r="B11" s="252">
        <v>2</v>
      </c>
      <c r="C11" s="252">
        <v>9</v>
      </c>
      <c r="D11" s="252"/>
      <c r="E11" s="252"/>
      <c r="F11" s="156">
        <f t="shared" ref="F11:F17" si="4">SUM(B11:E11)</f>
        <v>11</v>
      </c>
      <c r="G11" s="168">
        <f t="shared" si="0"/>
        <v>0.18181818181818182</v>
      </c>
      <c r="H11" s="168">
        <f t="shared" si="1"/>
        <v>0.81818181818181823</v>
      </c>
      <c r="I11" s="168">
        <f t="shared" si="2"/>
        <v>0</v>
      </c>
      <c r="J11" s="168">
        <f t="shared" si="3"/>
        <v>0</v>
      </c>
    </row>
    <row r="12" spans="1:30" ht="24.95" customHeight="1" x14ac:dyDescent="0.25">
      <c r="A12" s="215" t="s">
        <v>423</v>
      </c>
      <c r="B12" s="252">
        <v>0</v>
      </c>
      <c r="C12" s="252">
        <v>11</v>
      </c>
      <c r="D12" s="252"/>
      <c r="E12" s="252"/>
      <c r="F12" s="156">
        <f t="shared" si="4"/>
        <v>11</v>
      </c>
      <c r="G12" s="168">
        <f t="shared" si="0"/>
        <v>0</v>
      </c>
      <c r="H12" s="168">
        <f t="shared" si="1"/>
        <v>1</v>
      </c>
      <c r="I12" s="168">
        <f t="shared" si="2"/>
        <v>0</v>
      </c>
      <c r="J12" s="168">
        <f t="shared" si="3"/>
        <v>0</v>
      </c>
    </row>
    <row r="13" spans="1:30" ht="24.95" customHeight="1" thickBot="1" x14ac:dyDescent="0.3">
      <c r="A13" s="215" t="s">
        <v>424</v>
      </c>
      <c r="B13" s="332">
        <v>0</v>
      </c>
      <c r="C13" s="332">
        <v>11</v>
      </c>
      <c r="D13" s="332"/>
      <c r="E13" s="332"/>
      <c r="F13" s="333">
        <f t="shared" si="4"/>
        <v>11</v>
      </c>
      <c r="G13" s="200">
        <f t="shared" si="0"/>
        <v>0</v>
      </c>
      <c r="H13" s="200">
        <f t="shared" si="1"/>
        <v>1</v>
      </c>
      <c r="I13" s="200">
        <f t="shared" si="2"/>
        <v>0</v>
      </c>
      <c r="J13" s="200">
        <f t="shared" si="3"/>
        <v>0</v>
      </c>
    </row>
    <row r="14" spans="1:30" ht="24.95" customHeight="1" thickBot="1" x14ac:dyDescent="0.3">
      <c r="A14" s="335" t="s">
        <v>236</v>
      </c>
      <c r="B14" s="326">
        <f>SUM(B10:B13)</f>
        <v>4</v>
      </c>
      <c r="C14" s="326">
        <f>SUM(C10:C13)</f>
        <v>40</v>
      </c>
      <c r="D14" s="326">
        <f>SUM(D10:D13)</f>
        <v>0</v>
      </c>
      <c r="E14" s="326">
        <f>SUM(E10:E13)</f>
        <v>0</v>
      </c>
      <c r="F14" s="326">
        <f>SUM(B14:E14)</f>
        <v>44</v>
      </c>
      <c r="G14" s="247">
        <f t="shared" ref="G14:G17" si="5">IF(F14=0, 0, B14/F14)</f>
        <v>9.0909090909090912E-2</v>
      </c>
      <c r="H14" s="247">
        <f t="shared" ref="H14:H18" si="6">IF(F14=0, 0, C14/F14)</f>
        <v>0.90909090909090906</v>
      </c>
      <c r="I14" s="247">
        <f t="shared" ref="I14:I18" si="7">IF(F14=0, 0, D14/F14)</f>
        <v>0</v>
      </c>
      <c r="J14" s="247">
        <f t="shared" ref="J14:J18" si="8">IF(F14=0, 0, E14/F14)</f>
        <v>0</v>
      </c>
    </row>
    <row r="15" spans="1:30" ht="24.95" customHeight="1" x14ac:dyDescent="0.25">
      <c r="A15" s="334" t="s">
        <v>425</v>
      </c>
      <c r="B15" s="176">
        <v>7</v>
      </c>
      <c r="C15" s="176">
        <v>4</v>
      </c>
      <c r="D15" s="176"/>
      <c r="E15" s="176"/>
      <c r="F15" s="147">
        <f t="shared" si="4"/>
        <v>11</v>
      </c>
      <c r="G15" s="203">
        <f t="shared" si="5"/>
        <v>0.63636363636363635</v>
      </c>
      <c r="H15" s="203">
        <f t="shared" si="6"/>
        <v>0.36363636363636365</v>
      </c>
      <c r="I15" s="203">
        <f t="shared" si="7"/>
        <v>0</v>
      </c>
      <c r="J15" s="203">
        <f t="shared" si="8"/>
        <v>0</v>
      </c>
    </row>
    <row r="16" spans="1:30" ht="24.95" customHeight="1" x14ac:dyDescent="0.25">
      <c r="A16" s="216" t="s">
        <v>426</v>
      </c>
      <c r="B16" s="175">
        <v>9</v>
      </c>
      <c r="C16" s="175">
        <v>2</v>
      </c>
      <c r="D16" s="175"/>
      <c r="E16" s="175"/>
      <c r="F16" s="22">
        <f t="shared" si="4"/>
        <v>11</v>
      </c>
      <c r="G16" s="168">
        <f t="shared" si="5"/>
        <v>0.81818181818181823</v>
      </c>
      <c r="H16" s="168">
        <f t="shared" si="6"/>
        <v>0.18181818181818182</v>
      </c>
      <c r="I16" s="168">
        <f t="shared" si="7"/>
        <v>0</v>
      </c>
      <c r="J16" s="168">
        <f t="shared" si="8"/>
        <v>0</v>
      </c>
    </row>
    <row r="17" spans="1:10" ht="24.95" customHeight="1" thickBot="1" x14ac:dyDescent="0.3">
      <c r="A17" s="216" t="s">
        <v>427</v>
      </c>
      <c r="B17" s="177">
        <v>6</v>
      </c>
      <c r="C17" s="177">
        <v>6</v>
      </c>
      <c r="D17" s="177"/>
      <c r="E17" s="177"/>
      <c r="F17" s="74">
        <f t="shared" si="4"/>
        <v>12</v>
      </c>
      <c r="G17" s="200">
        <f t="shared" si="5"/>
        <v>0.5</v>
      </c>
      <c r="H17" s="200">
        <f t="shared" si="6"/>
        <v>0.5</v>
      </c>
      <c r="I17" s="200">
        <f t="shared" si="7"/>
        <v>0</v>
      </c>
      <c r="J17" s="200">
        <f t="shared" si="8"/>
        <v>0</v>
      </c>
    </row>
    <row r="18" spans="1:10" ht="24.95" customHeight="1" thickBot="1" x14ac:dyDescent="0.3">
      <c r="A18" s="336" t="s">
        <v>428</v>
      </c>
      <c r="B18" s="337">
        <f>SUM(B14:B17)</f>
        <v>26</v>
      </c>
      <c r="C18" s="337">
        <f>SUM(C14:C17)</f>
        <v>52</v>
      </c>
      <c r="D18" s="337">
        <f>SUM(D14:D17)</f>
        <v>0</v>
      </c>
      <c r="E18" s="337">
        <f>SUM(E14:E17)</f>
        <v>0</v>
      </c>
      <c r="F18" s="337">
        <f>SUM(F14:F17)</f>
        <v>78</v>
      </c>
      <c r="G18" s="250">
        <f>IF(F18=0, 0, B18/F18)</f>
        <v>0.33333333333333331</v>
      </c>
      <c r="H18" s="250">
        <f t="shared" si="6"/>
        <v>0.66666666666666663</v>
      </c>
      <c r="I18" s="250">
        <f t="shared" si="7"/>
        <v>0</v>
      </c>
      <c r="J18" s="250">
        <f t="shared" si="8"/>
        <v>0</v>
      </c>
    </row>
    <row r="20" spans="1:10" ht="24.95" customHeight="1" x14ac:dyDescent="0.25">
      <c r="A20" s="64"/>
      <c r="B20" s="360" t="s">
        <v>347</v>
      </c>
      <c r="C20" s="360" t="s">
        <v>348</v>
      </c>
      <c r="D20" s="360" t="s">
        <v>349</v>
      </c>
      <c r="E20" s="360" t="s">
        <v>442</v>
      </c>
      <c r="F20" s="360" t="s">
        <v>383</v>
      </c>
      <c r="G20" s="360" t="s">
        <v>375</v>
      </c>
      <c r="H20" s="360" t="s">
        <v>376</v>
      </c>
      <c r="I20" s="360" t="s">
        <v>377</v>
      </c>
      <c r="J20" s="360" t="s">
        <v>443</v>
      </c>
    </row>
    <row r="21" spans="1:10" ht="24.95" customHeight="1" x14ac:dyDescent="0.25">
      <c r="A21" s="216" t="s">
        <v>247</v>
      </c>
      <c r="B21" s="253"/>
      <c r="C21" s="253"/>
      <c r="D21" s="253"/>
      <c r="E21" s="253"/>
      <c r="F21" s="11"/>
      <c r="G21" s="168">
        <f>IF(F21=0, 0, B21/F21)</f>
        <v>0</v>
      </c>
      <c r="H21" s="168">
        <f>IF(F21=0, 0, C21/F21)</f>
        <v>0</v>
      </c>
      <c r="I21" s="168">
        <f>IF(F21=0, 0, D21/F21)</f>
        <v>0</v>
      </c>
      <c r="J21" s="168">
        <f>IF(F21=0, 0, E21/F21)</f>
        <v>0</v>
      </c>
    </row>
    <row r="22" spans="1:10" ht="24.95" customHeight="1" x14ac:dyDescent="0.25">
      <c r="A22" s="216" t="s">
        <v>248</v>
      </c>
      <c r="B22" s="253"/>
      <c r="C22" s="253"/>
      <c r="D22" s="253"/>
      <c r="E22" s="253"/>
      <c r="F22" s="11"/>
      <c r="G22" s="168">
        <f t="shared" ref="G22:G30" si="9">IF(F22=0, 0, B22/F22)</f>
        <v>0</v>
      </c>
      <c r="H22" s="168">
        <f t="shared" ref="H22:H30" si="10">IF(F22=0, 0, C22/F22)</f>
        <v>0</v>
      </c>
      <c r="I22" s="168">
        <f t="shared" ref="I22:I30" si="11">IF(F22=0, 0, D22/F22)</f>
        <v>0</v>
      </c>
      <c r="J22" s="168">
        <f t="shared" ref="J22:J30" si="12">IF(F22=0, 0, E22/F22)</f>
        <v>0</v>
      </c>
    </row>
    <row r="23" spans="1:10" ht="24.95" customHeight="1" x14ac:dyDescent="0.25">
      <c r="A23" s="216" t="s">
        <v>55</v>
      </c>
      <c r="B23" s="253"/>
      <c r="C23" s="253"/>
      <c r="D23" s="253"/>
      <c r="E23" s="253"/>
      <c r="F23" s="11"/>
      <c r="G23" s="168">
        <f t="shared" si="9"/>
        <v>0</v>
      </c>
      <c r="H23" s="168">
        <f t="shared" si="10"/>
        <v>0</v>
      </c>
      <c r="I23" s="168">
        <f t="shared" si="11"/>
        <v>0</v>
      </c>
      <c r="J23" s="168">
        <f t="shared" si="12"/>
        <v>0</v>
      </c>
    </row>
    <row r="24" spans="1:10" ht="24.95" customHeight="1" x14ac:dyDescent="0.25">
      <c r="A24" s="216" t="s">
        <v>249</v>
      </c>
      <c r="B24" s="253"/>
      <c r="C24" s="253"/>
      <c r="D24" s="253"/>
      <c r="E24" s="253"/>
      <c r="F24" s="11"/>
      <c r="G24" s="168">
        <f t="shared" si="9"/>
        <v>0</v>
      </c>
      <c r="H24" s="168">
        <f t="shared" si="10"/>
        <v>0</v>
      </c>
      <c r="I24" s="168">
        <f t="shared" si="11"/>
        <v>0</v>
      </c>
      <c r="J24" s="168">
        <f t="shared" si="12"/>
        <v>0</v>
      </c>
    </row>
    <row r="25" spans="1:10" ht="24.95" customHeight="1" thickBot="1" x14ac:dyDescent="0.3">
      <c r="A25" s="216" t="s">
        <v>250</v>
      </c>
      <c r="B25" s="177">
        <v>3</v>
      </c>
      <c r="C25" s="177">
        <v>4</v>
      </c>
      <c r="D25" s="177"/>
      <c r="E25" s="177"/>
      <c r="F25" s="74">
        <f t="shared" ref="F25:F29" si="13">SUM(B25:C25)</f>
        <v>7</v>
      </c>
      <c r="G25" s="200">
        <f t="shared" si="9"/>
        <v>0.42857142857142855</v>
      </c>
      <c r="H25" s="200">
        <f t="shared" si="10"/>
        <v>0.5714285714285714</v>
      </c>
      <c r="I25" s="200">
        <f t="shared" si="11"/>
        <v>0</v>
      </c>
      <c r="J25" s="200">
        <f t="shared" si="12"/>
        <v>0</v>
      </c>
    </row>
    <row r="26" spans="1:10" ht="24.95" customHeight="1" thickBot="1" x14ac:dyDescent="0.3">
      <c r="A26" s="341" t="s">
        <v>236</v>
      </c>
      <c r="B26" s="326">
        <f>SUM(B21:B25)</f>
        <v>3</v>
      </c>
      <c r="C26" s="326">
        <f>SUM(C21:C25)</f>
        <v>4</v>
      </c>
      <c r="D26" s="326">
        <f>SUM(D21:D25)</f>
        <v>0</v>
      </c>
      <c r="E26" s="326">
        <f>SUM(E21:E25)</f>
        <v>0</v>
      </c>
      <c r="F26" s="326">
        <f>SUM(B26:E26)</f>
        <v>7</v>
      </c>
      <c r="G26" s="247">
        <f t="shared" si="9"/>
        <v>0.42857142857142855</v>
      </c>
      <c r="H26" s="247">
        <f t="shared" si="10"/>
        <v>0.5714285714285714</v>
      </c>
      <c r="I26" s="247">
        <f t="shared" si="11"/>
        <v>0</v>
      </c>
      <c r="J26" s="247">
        <f t="shared" si="12"/>
        <v>0</v>
      </c>
    </row>
    <row r="27" spans="1:10" ht="24.95" customHeight="1" x14ac:dyDescent="0.25">
      <c r="A27" s="338" t="s">
        <v>251</v>
      </c>
      <c r="B27" s="176"/>
      <c r="C27" s="176"/>
      <c r="D27" s="176"/>
      <c r="E27" s="176"/>
      <c r="F27" s="339"/>
      <c r="G27" s="340">
        <f t="shared" si="9"/>
        <v>0</v>
      </c>
      <c r="H27" s="340">
        <f t="shared" si="10"/>
        <v>0</v>
      </c>
      <c r="I27" s="340">
        <f t="shared" si="11"/>
        <v>0</v>
      </c>
      <c r="J27" s="340">
        <f t="shared" si="12"/>
        <v>0</v>
      </c>
    </row>
    <row r="28" spans="1:10" ht="24.95" customHeight="1" x14ac:dyDescent="0.25">
      <c r="A28" s="216" t="s">
        <v>252</v>
      </c>
      <c r="B28" s="175"/>
      <c r="C28" s="175"/>
      <c r="D28" s="175"/>
      <c r="E28" s="175"/>
      <c r="F28" s="22">
        <f t="shared" si="13"/>
        <v>0</v>
      </c>
      <c r="G28" s="168">
        <f t="shared" si="9"/>
        <v>0</v>
      </c>
      <c r="H28" s="168">
        <f t="shared" si="10"/>
        <v>0</v>
      </c>
      <c r="I28" s="168">
        <f t="shared" si="11"/>
        <v>0</v>
      </c>
      <c r="J28" s="168">
        <f t="shared" si="12"/>
        <v>0</v>
      </c>
    </row>
    <row r="29" spans="1:10" ht="24.95" customHeight="1" thickBot="1" x14ac:dyDescent="0.3">
      <c r="A29" s="216" t="s">
        <v>253</v>
      </c>
      <c r="B29" s="177"/>
      <c r="C29" s="177"/>
      <c r="D29" s="177"/>
      <c r="E29" s="177"/>
      <c r="F29" s="74">
        <f t="shared" si="13"/>
        <v>0</v>
      </c>
      <c r="G29" s="200">
        <f t="shared" si="9"/>
        <v>0</v>
      </c>
      <c r="H29" s="200">
        <f t="shared" si="10"/>
        <v>0</v>
      </c>
      <c r="I29" s="200">
        <f t="shared" si="11"/>
        <v>0</v>
      </c>
      <c r="J29" s="200">
        <f t="shared" si="12"/>
        <v>0</v>
      </c>
    </row>
    <row r="30" spans="1:10" ht="24.95" customHeight="1" thickBot="1" x14ac:dyDescent="0.3">
      <c r="A30" s="342" t="s">
        <v>414</v>
      </c>
      <c r="B30" s="337">
        <f>SUM(B26:B29)</f>
        <v>3</v>
      </c>
      <c r="C30" s="337">
        <f>SUM(C26:C29)</f>
        <v>4</v>
      </c>
      <c r="D30" s="337">
        <f>SUM(D26:D29)</f>
        <v>0</v>
      </c>
      <c r="E30" s="337">
        <f>SUM(E26:E29)</f>
        <v>0</v>
      </c>
      <c r="F30" s="337">
        <f>SUM(F26:F29)</f>
        <v>7</v>
      </c>
      <c r="G30" s="250">
        <f t="shared" si="9"/>
        <v>0.42857142857142855</v>
      </c>
      <c r="H30" s="250">
        <f t="shared" si="10"/>
        <v>0.5714285714285714</v>
      </c>
      <c r="I30" s="250">
        <f t="shared" si="11"/>
        <v>0</v>
      </c>
      <c r="J30" s="250">
        <f t="shared" si="12"/>
        <v>0</v>
      </c>
    </row>
    <row r="32" spans="1:10" ht="24.95" customHeight="1" x14ac:dyDescent="0.25">
      <c r="A32" s="114"/>
      <c r="B32" s="360" t="s">
        <v>347</v>
      </c>
      <c r="C32" s="360" t="s">
        <v>348</v>
      </c>
      <c r="D32" s="360" t="s">
        <v>349</v>
      </c>
      <c r="E32" s="360" t="s">
        <v>442</v>
      </c>
      <c r="F32" s="360" t="s">
        <v>383</v>
      </c>
      <c r="G32" s="360" t="s">
        <v>375</v>
      </c>
      <c r="H32" s="360" t="s">
        <v>376</v>
      </c>
      <c r="I32" s="360" t="s">
        <v>377</v>
      </c>
      <c r="J32" s="360" t="s">
        <v>443</v>
      </c>
    </row>
    <row r="33" spans="1:10" ht="24.95" customHeight="1" x14ac:dyDescent="0.25">
      <c r="A33" s="216" t="s">
        <v>254</v>
      </c>
      <c r="B33" s="252">
        <v>3</v>
      </c>
      <c r="C33" s="252">
        <v>4</v>
      </c>
      <c r="D33" s="252"/>
      <c r="E33" s="252"/>
      <c r="F33" s="11"/>
      <c r="G33" s="168">
        <f>IF(F33=0, 0, B33/F33)</f>
        <v>0</v>
      </c>
      <c r="H33" s="168">
        <f>IF(F33=0, 0, C33/F33)</f>
        <v>0</v>
      </c>
      <c r="I33" s="168">
        <f>IF(F33=0, 0, D33/F33)</f>
        <v>0</v>
      </c>
      <c r="J33" s="168">
        <f>IF(F33=0, 0, E33/F33)</f>
        <v>0</v>
      </c>
    </row>
    <row r="34" spans="1:10" ht="24.95" customHeight="1" x14ac:dyDescent="0.25">
      <c r="A34" s="216" t="s">
        <v>255</v>
      </c>
      <c r="B34" s="252"/>
      <c r="C34" s="252"/>
      <c r="D34" s="252"/>
      <c r="E34" s="252"/>
      <c r="F34" s="11"/>
      <c r="G34" s="168">
        <f t="shared" ref="G34:G40" si="14">IF(F34=0, 0, B34/F34)</f>
        <v>0</v>
      </c>
      <c r="H34" s="168">
        <f t="shared" ref="H34:H41" si="15">IF(F34=0, 0, C34/F34)</f>
        <v>0</v>
      </c>
      <c r="I34" s="168">
        <f t="shared" ref="I34:I41" si="16">IF(F34=0, 0, D34/F34)</f>
        <v>0</v>
      </c>
      <c r="J34" s="168">
        <f t="shared" ref="J34:J41" si="17">IF(F34=0, 0, E34/F34)</f>
        <v>0</v>
      </c>
    </row>
    <row r="35" spans="1:10" ht="24.95" customHeight="1" x14ac:dyDescent="0.25">
      <c r="A35" s="216" t="s">
        <v>256</v>
      </c>
      <c r="B35" s="252"/>
      <c r="C35" s="252"/>
      <c r="D35" s="252"/>
      <c r="E35" s="252"/>
      <c r="F35" s="11"/>
      <c r="G35" s="168">
        <f t="shared" si="14"/>
        <v>0</v>
      </c>
      <c r="H35" s="168">
        <f t="shared" si="15"/>
        <v>0</v>
      </c>
      <c r="I35" s="168">
        <f t="shared" si="16"/>
        <v>0</v>
      </c>
      <c r="J35" s="168">
        <f t="shared" si="17"/>
        <v>0</v>
      </c>
    </row>
    <row r="36" spans="1:10" ht="24.95" customHeight="1" thickBot="1" x14ac:dyDescent="0.3">
      <c r="A36" s="216" t="s">
        <v>257</v>
      </c>
      <c r="B36" s="332"/>
      <c r="C36" s="332"/>
      <c r="D36" s="332"/>
      <c r="E36" s="332"/>
      <c r="F36" s="343"/>
      <c r="G36" s="200">
        <f t="shared" si="14"/>
        <v>0</v>
      </c>
      <c r="H36" s="200">
        <f t="shared" si="15"/>
        <v>0</v>
      </c>
      <c r="I36" s="200">
        <f t="shared" si="16"/>
        <v>0</v>
      </c>
      <c r="J36" s="200">
        <f t="shared" si="17"/>
        <v>0</v>
      </c>
    </row>
    <row r="37" spans="1:10" ht="24.95" customHeight="1" thickBot="1" x14ac:dyDescent="0.3">
      <c r="A37" s="341" t="s">
        <v>236</v>
      </c>
      <c r="B37" s="326">
        <f>SUM(B33:B36)</f>
        <v>3</v>
      </c>
      <c r="C37" s="326">
        <f>SUM(C33:C36)</f>
        <v>4</v>
      </c>
      <c r="D37" s="326">
        <f>SUM(D33:D36)</f>
        <v>0</v>
      </c>
      <c r="E37" s="326">
        <f>SUM(E33:E36)</f>
        <v>0</v>
      </c>
      <c r="F37" s="326">
        <f>SUM(B37:E37)</f>
        <v>7</v>
      </c>
      <c r="G37" s="247">
        <f t="shared" si="14"/>
        <v>0.42857142857142855</v>
      </c>
      <c r="H37" s="247">
        <f t="shared" si="15"/>
        <v>0.5714285714285714</v>
      </c>
      <c r="I37" s="247">
        <f t="shared" si="16"/>
        <v>0</v>
      </c>
      <c r="J37" s="247">
        <f t="shared" si="17"/>
        <v>0</v>
      </c>
    </row>
    <row r="38" spans="1:10" ht="24.95" customHeight="1" x14ac:dyDescent="0.25">
      <c r="A38" s="338" t="s">
        <v>258</v>
      </c>
      <c r="B38" s="176"/>
      <c r="C38" s="176"/>
      <c r="D38" s="176"/>
      <c r="E38" s="176"/>
      <c r="F38" s="339"/>
      <c r="G38" s="340">
        <f t="shared" si="14"/>
        <v>0</v>
      </c>
      <c r="H38" s="340">
        <f t="shared" si="15"/>
        <v>0</v>
      </c>
      <c r="I38" s="340">
        <f t="shared" si="16"/>
        <v>0</v>
      </c>
      <c r="J38" s="340">
        <f t="shared" si="17"/>
        <v>0</v>
      </c>
    </row>
    <row r="39" spans="1:10" ht="24.95" customHeight="1" x14ac:dyDescent="0.25">
      <c r="A39" s="216" t="s">
        <v>259</v>
      </c>
      <c r="B39" s="175"/>
      <c r="C39" s="175"/>
      <c r="D39" s="175"/>
      <c r="E39" s="175"/>
      <c r="F39" s="22">
        <f>SUM(B39:C39)</f>
        <v>0</v>
      </c>
      <c r="G39" s="168">
        <f t="shared" si="14"/>
        <v>0</v>
      </c>
      <c r="H39" s="168">
        <f t="shared" si="15"/>
        <v>0</v>
      </c>
      <c r="I39" s="168">
        <f t="shared" si="16"/>
        <v>0</v>
      </c>
      <c r="J39" s="168">
        <f t="shared" si="17"/>
        <v>0</v>
      </c>
    </row>
    <row r="40" spans="1:10" ht="24.95" customHeight="1" thickBot="1" x14ac:dyDescent="0.3">
      <c r="A40" s="216" t="s">
        <v>260</v>
      </c>
      <c r="B40" s="177"/>
      <c r="C40" s="177"/>
      <c r="D40" s="177"/>
      <c r="E40" s="177"/>
      <c r="F40" s="74">
        <f>SUM(B40:C40)</f>
        <v>0</v>
      </c>
      <c r="G40" s="200">
        <f t="shared" si="14"/>
        <v>0</v>
      </c>
      <c r="H40" s="200">
        <f t="shared" si="15"/>
        <v>0</v>
      </c>
      <c r="I40" s="200">
        <f t="shared" si="16"/>
        <v>0</v>
      </c>
      <c r="J40" s="200">
        <f t="shared" si="17"/>
        <v>0</v>
      </c>
    </row>
    <row r="41" spans="1:10" ht="24.95" customHeight="1" thickBot="1" x14ac:dyDescent="0.3">
      <c r="A41" s="342" t="s">
        <v>415</v>
      </c>
      <c r="B41" s="337">
        <f>SUM(B37:B40)</f>
        <v>3</v>
      </c>
      <c r="C41" s="337">
        <f>SUM(C37:C40)</f>
        <v>4</v>
      </c>
      <c r="D41" s="337">
        <f>SUM(D37:D40)</f>
        <v>0</v>
      </c>
      <c r="E41" s="337">
        <f>SUM(E37:E40)</f>
        <v>0</v>
      </c>
      <c r="F41" s="337">
        <f>SUM(F37:F40)</f>
        <v>7</v>
      </c>
      <c r="G41" s="250">
        <f>IF(F41=0, 0, B41/F41)</f>
        <v>0.42857142857142855</v>
      </c>
      <c r="H41" s="250">
        <f t="shared" si="15"/>
        <v>0.5714285714285714</v>
      </c>
      <c r="I41" s="250">
        <f t="shared" si="16"/>
        <v>0</v>
      </c>
      <c r="J41" s="250">
        <f t="shared" si="17"/>
        <v>0</v>
      </c>
    </row>
  </sheetData>
  <customSheetViews>
    <customSheetView guid="{44F1111D-E141-4521-B561-50BB9B217F94}" scale="70">
      <rowBreaks count="2" manualBreakCount="2">
        <brk id="31" max="16383" man="1"/>
        <brk id="44" max="29" man="1"/>
      </rowBreaks>
      <colBreaks count="1" manualBreakCount="1">
        <brk id="10" max="43" man="1"/>
      </colBreaks>
      <pageMargins left="0.7" right="0.7" top="0.78740157499999996" bottom="0.78740157499999996" header="0.3" footer="0.3"/>
      <pageSetup paperSize="9" scale="35" orientation="portrait" r:id="rId1"/>
    </customSheetView>
  </customSheetViews>
  <pageMargins left="0.7" right="0.7" top="0.78740157499999996" bottom="0.78740157499999996" header="0.3" footer="0.3"/>
  <pageSetup paperSize="9" scale="35" orientation="portrait" r:id="rId2"/>
  <rowBreaks count="2" manualBreakCount="2">
    <brk id="30" max="16383" man="1"/>
    <brk id="43" max="29" man="1"/>
  </rowBreaks>
  <colBreaks count="1" manualBreakCount="1">
    <brk id="10" max="42" man="1"/>
  </colBreak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21"/>
  <sheetViews>
    <sheetView topLeftCell="D74" zoomScale="60" zoomScaleNormal="60" zoomScaleSheetLayoutView="20" workbookViewId="0">
      <selection activeCell="AC109" sqref="AC109"/>
    </sheetView>
  </sheetViews>
  <sheetFormatPr baseColWidth="10" defaultRowHeight="24.95" customHeight="1" x14ac:dyDescent="0.25"/>
  <cols>
    <col min="1" max="1" width="35.140625" customWidth="1"/>
    <col min="2" max="10" width="9.7109375" customWidth="1"/>
    <col min="11" max="11" width="15.7109375" customWidth="1"/>
  </cols>
  <sheetData>
    <row r="1" spans="1:20" s="17" customFormat="1" ht="24.95" customHeight="1" x14ac:dyDescent="0.25">
      <c r="A1" s="16" t="s">
        <v>353</v>
      </c>
    </row>
    <row r="2" spans="1:20" s="3" customFormat="1" ht="24.95" customHeight="1" x14ac:dyDescent="0.2">
      <c r="C2" s="8"/>
      <c r="D2" s="8"/>
      <c r="E2" s="8"/>
    </row>
    <row r="3" spans="1:20" s="3" customFormat="1" ht="24.9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L3" s="19" t="s">
        <v>18</v>
      </c>
      <c r="M3" s="19"/>
      <c r="N3" s="19"/>
      <c r="O3" s="19"/>
      <c r="P3" s="19"/>
      <c r="Q3" s="19"/>
      <c r="R3" s="19"/>
      <c r="S3" s="19"/>
      <c r="T3" s="19"/>
    </row>
    <row r="4" spans="1:20" s="3" customFormat="1" ht="24.95" customHeight="1" x14ac:dyDescent="0.2">
      <c r="A4" s="5"/>
      <c r="C4" s="8"/>
      <c r="D4" s="8"/>
      <c r="E4" s="8"/>
      <c r="L4" s="5"/>
    </row>
    <row r="5" spans="1:20" s="3" customFormat="1" ht="24.95" customHeight="1" x14ac:dyDescent="0.2">
      <c r="A5" s="24" t="s">
        <v>10</v>
      </c>
      <c r="C5" s="8"/>
      <c r="D5" s="8"/>
      <c r="E5" s="8"/>
      <c r="L5" s="51"/>
    </row>
    <row r="6" spans="1:20" ht="24.95" customHeight="1" x14ac:dyDescent="0.25">
      <c r="L6" s="51"/>
    </row>
    <row r="7" spans="1:20" s="1" customFormat="1" ht="24.95" customHeight="1" x14ac:dyDescent="0.2">
      <c r="A7" s="24" t="s">
        <v>4</v>
      </c>
      <c r="B7" s="24"/>
      <c r="C7" s="24" t="s">
        <v>5</v>
      </c>
      <c r="D7" s="24"/>
      <c r="E7" s="24"/>
      <c r="F7" s="24"/>
      <c r="G7" s="24"/>
      <c r="H7" s="24"/>
      <c r="I7" s="24"/>
      <c r="J7" s="24"/>
    </row>
    <row r="9" spans="1:20" ht="24.95" customHeight="1" x14ac:dyDescent="0.25">
      <c r="A9" s="4" t="s">
        <v>208</v>
      </c>
    </row>
    <row r="11" spans="1:20" ht="24.95" customHeight="1" x14ac:dyDescent="0.25">
      <c r="A11" s="64"/>
      <c r="B11" s="360" t="s">
        <v>347</v>
      </c>
      <c r="C11" s="360" t="s">
        <v>348</v>
      </c>
      <c r="D11" s="360" t="s">
        <v>349</v>
      </c>
      <c r="E11" s="360" t="s">
        <v>442</v>
      </c>
      <c r="F11" s="360" t="s">
        <v>383</v>
      </c>
      <c r="G11" s="360" t="s">
        <v>375</v>
      </c>
      <c r="H11" s="360" t="s">
        <v>376</v>
      </c>
      <c r="I11" s="360" t="s">
        <v>377</v>
      </c>
      <c r="J11" s="360" t="s">
        <v>443</v>
      </c>
    </row>
    <row r="12" spans="1:20" ht="24.95" customHeight="1" x14ac:dyDescent="0.25">
      <c r="A12" s="70" t="s">
        <v>56</v>
      </c>
      <c r="B12" s="175">
        <v>1</v>
      </c>
      <c r="C12" s="175">
        <v>2</v>
      </c>
      <c r="D12" s="175"/>
      <c r="E12" s="175"/>
      <c r="F12" s="22">
        <f t="shared" ref="F12:F17" si="0">SUM(B12:E12)</f>
        <v>3</v>
      </c>
      <c r="G12" s="168">
        <f t="shared" ref="G12:G17" si="1">IF(F12=0, 0, B12/F12)</f>
        <v>0.33333333333333331</v>
      </c>
      <c r="H12" s="168">
        <f t="shared" ref="H12:H17" si="2">IF(F12=0, 0, C12/F12)</f>
        <v>0.66666666666666663</v>
      </c>
      <c r="I12" s="168">
        <f t="shared" ref="I12:I17" si="3">IF(F12=0, 0, D12/F12)</f>
        <v>0</v>
      </c>
      <c r="J12" s="168">
        <f t="shared" ref="J12:J17" si="4">IF(F12=0, 0, E12/F12)</f>
        <v>0</v>
      </c>
    </row>
    <row r="13" spans="1:20" ht="24.95" customHeight="1" x14ac:dyDescent="0.25">
      <c r="A13" s="70" t="s">
        <v>60</v>
      </c>
      <c r="B13" s="175">
        <v>2</v>
      </c>
      <c r="C13" s="175">
        <v>0</v>
      </c>
      <c r="D13" s="175"/>
      <c r="E13" s="175"/>
      <c r="F13" s="22">
        <f t="shared" si="0"/>
        <v>2</v>
      </c>
      <c r="G13" s="168">
        <f t="shared" si="1"/>
        <v>1</v>
      </c>
      <c r="H13" s="168">
        <f t="shared" si="2"/>
        <v>0</v>
      </c>
      <c r="I13" s="168">
        <f t="shared" si="3"/>
        <v>0</v>
      </c>
      <c r="J13" s="168">
        <f t="shared" si="4"/>
        <v>0</v>
      </c>
    </row>
    <row r="14" spans="1:20" ht="24.95" customHeight="1" x14ac:dyDescent="0.25">
      <c r="A14" s="70" t="s">
        <v>36</v>
      </c>
      <c r="B14" s="175"/>
      <c r="C14" s="175"/>
      <c r="D14" s="175"/>
      <c r="E14" s="175"/>
      <c r="F14" s="22">
        <f t="shared" si="0"/>
        <v>0</v>
      </c>
      <c r="G14" s="168">
        <f t="shared" si="1"/>
        <v>0</v>
      </c>
      <c r="H14" s="168">
        <f t="shared" si="2"/>
        <v>0</v>
      </c>
      <c r="I14" s="168">
        <f t="shared" si="3"/>
        <v>0</v>
      </c>
      <c r="J14" s="168">
        <f t="shared" si="4"/>
        <v>0</v>
      </c>
    </row>
    <row r="15" spans="1:20" ht="24.95" customHeight="1" x14ac:dyDescent="0.25">
      <c r="A15" s="70" t="s">
        <v>59</v>
      </c>
      <c r="B15" s="175"/>
      <c r="C15" s="175"/>
      <c r="D15" s="175"/>
      <c r="E15" s="175"/>
      <c r="F15" s="22">
        <f t="shared" si="0"/>
        <v>0</v>
      </c>
      <c r="G15" s="168">
        <f t="shared" si="1"/>
        <v>0</v>
      </c>
      <c r="H15" s="168">
        <f t="shared" si="2"/>
        <v>0</v>
      </c>
      <c r="I15" s="168">
        <f t="shared" si="3"/>
        <v>0</v>
      </c>
      <c r="J15" s="168">
        <f t="shared" si="4"/>
        <v>0</v>
      </c>
    </row>
    <row r="16" spans="1:20" ht="24.95" customHeight="1" x14ac:dyDescent="0.25">
      <c r="A16" s="70" t="s">
        <v>61</v>
      </c>
      <c r="B16" s="175"/>
      <c r="C16" s="175"/>
      <c r="D16" s="175"/>
      <c r="E16" s="175"/>
      <c r="F16" s="22">
        <f t="shared" si="0"/>
        <v>0</v>
      </c>
      <c r="G16" s="168">
        <f t="shared" si="1"/>
        <v>0</v>
      </c>
      <c r="H16" s="168">
        <f t="shared" si="2"/>
        <v>0</v>
      </c>
      <c r="I16" s="168">
        <f t="shared" si="3"/>
        <v>0</v>
      </c>
      <c r="J16" s="168">
        <f t="shared" si="4"/>
        <v>0</v>
      </c>
    </row>
    <row r="17" spans="1:10" ht="24.95" customHeight="1" x14ac:dyDescent="0.25">
      <c r="A17" s="35" t="s">
        <v>416</v>
      </c>
      <c r="B17" s="36">
        <f>B12+B13+B14+B16</f>
        <v>3</v>
      </c>
      <c r="C17" s="36">
        <f>C12+C13+C14+C16</f>
        <v>2</v>
      </c>
      <c r="D17" s="36">
        <f>D12+D13+D14+D16</f>
        <v>0</v>
      </c>
      <c r="E17" s="36">
        <f>E12+E13+E14+E16</f>
        <v>0</v>
      </c>
      <c r="F17" s="22">
        <f t="shared" si="0"/>
        <v>5</v>
      </c>
      <c r="G17" s="168">
        <f t="shared" si="1"/>
        <v>0.6</v>
      </c>
      <c r="H17" s="168">
        <f t="shared" si="2"/>
        <v>0.4</v>
      </c>
      <c r="I17" s="168">
        <f t="shared" si="3"/>
        <v>0</v>
      </c>
      <c r="J17" s="168">
        <f t="shared" si="4"/>
        <v>0</v>
      </c>
    </row>
    <row r="19" spans="1:10" ht="24.95" customHeight="1" x14ac:dyDescent="0.25">
      <c r="A19" s="116" t="s">
        <v>115</v>
      </c>
    </row>
    <row r="22" spans="1:10" ht="24.95" customHeight="1" x14ac:dyDescent="0.25">
      <c r="A22" s="4" t="s">
        <v>234</v>
      </c>
    </row>
    <row r="24" spans="1:10" ht="24.95" customHeight="1" x14ac:dyDescent="0.25">
      <c r="A24" s="114"/>
      <c r="B24" s="360" t="s">
        <v>347</v>
      </c>
      <c r="C24" s="360" t="s">
        <v>348</v>
      </c>
      <c r="D24" s="360" t="s">
        <v>349</v>
      </c>
      <c r="E24" s="360" t="s">
        <v>442</v>
      </c>
      <c r="F24" s="360" t="s">
        <v>383</v>
      </c>
      <c r="G24" s="360" t="s">
        <v>375</v>
      </c>
      <c r="H24" s="360" t="s">
        <v>376</v>
      </c>
      <c r="I24" s="360" t="s">
        <v>377</v>
      </c>
      <c r="J24" s="360" t="s">
        <v>443</v>
      </c>
    </row>
    <row r="25" spans="1:10" ht="24.95" customHeight="1" x14ac:dyDescent="0.25">
      <c r="A25" s="88" t="s">
        <v>56</v>
      </c>
      <c r="B25" s="175">
        <v>1</v>
      </c>
      <c r="C25" s="175">
        <v>2</v>
      </c>
      <c r="D25" s="175"/>
      <c r="E25" s="175"/>
      <c r="F25" s="22">
        <f t="shared" ref="F25:F30" si="5">SUM(B25:E25)</f>
        <v>3</v>
      </c>
      <c r="G25" s="168">
        <f t="shared" ref="G25:G30" si="6">IF(F25=0, 0, B25/F25)</f>
        <v>0.33333333333333331</v>
      </c>
      <c r="H25" s="168">
        <f t="shared" ref="H25:H30" si="7">IF(F25=0, 0, C25/F25)</f>
        <v>0.66666666666666663</v>
      </c>
      <c r="I25" s="168">
        <f t="shared" ref="I25:I30" si="8">IF(F25=0, 0, D25/F25)</f>
        <v>0</v>
      </c>
      <c r="J25" s="168">
        <f t="shared" ref="J25:J30" si="9">IF(F25=0, 0, E25/F25)</f>
        <v>0</v>
      </c>
    </row>
    <row r="26" spans="1:10" ht="24.95" customHeight="1" x14ac:dyDescent="0.25">
      <c r="A26" s="88" t="s">
        <v>60</v>
      </c>
      <c r="B26" s="175">
        <v>0</v>
      </c>
      <c r="C26" s="175">
        <v>2</v>
      </c>
      <c r="D26" s="175"/>
      <c r="E26" s="175"/>
      <c r="F26" s="22">
        <f t="shared" si="5"/>
        <v>2</v>
      </c>
      <c r="G26" s="168">
        <f t="shared" si="6"/>
        <v>0</v>
      </c>
      <c r="H26" s="168">
        <f t="shared" si="7"/>
        <v>1</v>
      </c>
      <c r="I26" s="168">
        <f t="shared" si="8"/>
        <v>0</v>
      </c>
      <c r="J26" s="168">
        <f t="shared" si="9"/>
        <v>0</v>
      </c>
    </row>
    <row r="27" spans="1:10" ht="24.95" customHeight="1" x14ac:dyDescent="0.25">
      <c r="A27" s="88" t="s">
        <v>36</v>
      </c>
      <c r="B27" s="175"/>
      <c r="C27" s="175"/>
      <c r="D27" s="175"/>
      <c r="E27" s="175"/>
      <c r="F27" s="22">
        <f t="shared" si="5"/>
        <v>0</v>
      </c>
      <c r="G27" s="168">
        <f t="shared" si="6"/>
        <v>0</v>
      </c>
      <c r="H27" s="168">
        <f t="shared" si="7"/>
        <v>0</v>
      </c>
      <c r="I27" s="168">
        <f t="shared" si="8"/>
        <v>0</v>
      </c>
      <c r="J27" s="168">
        <f t="shared" si="9"/>
        <v>0</v>
      </c>
    </row>
    <row r="28" spans="1:10" ht="24.95" customHeight="1" x14ac:dyDescent="0.25">
      <c r="A28" s="88" t="s">
        <v>59</v>
      </c>
      <c r="B28" s="175"/>
      <c r="C28" s="175"/>
      <c r="D28" s="175"/>
      <c r="E28" s="175"/>
      <c r="F28" s="22">
        <f t="shared" si="5"/>
        <v>0</v>
      </c>
      <c r="G28" s="168">
        <f t="shared" si="6"/>
        <v>0</v>
      </c>
      <c r="H28" s="168">
        <f t="shared" si="7"/>
        <v>0</v>
      </c>
      <c r="I28" s="168">
        <f t="shared" si="8"/>
        <v>0</v>
      </c>
      <c r="J28" s="168">
        <f t="shared" si="9"/>
        <v>0</v>
      </c>
    </row>
    <row r="29" spans="1:10" ht="24.95" customHeight="1" x14ac:dyDescent="0.25">
      <c r="A29" s="88" t="s">
        <v>61</v>
      </c>
      <c r="B29" s="175"/>
      <c r="C29" s="175"/>
      <c r="D29" s="175"/>
      <c r="E29" s="175"/>
      <c r="F29" s="22">
        <f t="shared" si="5"/>
        <v>0</v>
      </c>
      <c r="G29" s="168">
        <f t="shared" si="6"/>
        <v>0</v>
      </c>
      <c r="H29" s="168">
        <f t="shared" si="7"/>
        <v>0</v>
      </c>
      <c r="I29" s="168">
        <f t="shared" si="8"/>
        <v>0</v>
      </c>
      <c r="J29" s="168">
        <f t="shared" si="9"/>
        <v>0</v>
      </c>
    </row>
    <row r="30" spans="1:10" ht="24.95" customHeight="1" x14ac:dyDescent="0.25">
      <c r="A30" s="35" t="s">
        <v>416</v>
      </c>
      <c r="B30" s="36">
        <f>B25+B26+B27+B29</f>
        <v>1</v>
      </c>
      <c r="C30" s="36">
        <f>C25+C26+C27+C29</f>
        <v>4</v>
      </c>
      <c r="D30" s="36">
        <f>D25+D26+D27+D29</f>
        <v>0</v>
      </c>
      <c r="E30" s="36">
        <f>E25+E26+E27+E29</f>
        <v>0</v>
      </c>
      <c r="F30" s="22">
        <f t="shared" si="5"/>
        <v>5</v>
      </c>
      <c r="G30" s="168">
        <f t="shared" si="6"/>
        <v>0.2</v>
      </c>
      <c r="H30" s="168">
        <f t="shared" si="7"/>
        <v>0.8</v>
      </c>
      <c r="I30" s="168">
        <f t="shared" si="8"/>
        <v>0</v>
      </c>
      <c r="J30" s="168">
        <f t="shared" si="9"/>
        <v>0</v>
      </c>
    </row>
    <row r="35" spans="1:10" ht="24.95" customHeight="1" x14ac:dyDescent="0.25">
      <c r="A35" s="4" t="s">
        <v>235</v>
      </c>
    </row>
    <row r="37" spans="1:10" ht="24.95" customHeight="1" x14ac:dyDescent="0.25">
      <c r="A37" s="114"/>
      <c r="B37" s="360" t="s">
        <v>347</v>
      </c>
      <c r="C37" s="360" t="s">
        <v>348</v>
      </c>
      <c r="D37" s="360" t="s">
        <v>349</v>
      </c>
      <c r="E37" s="360" t="s">
        <v>442</v>
      </c>
      <c r="F37" s="360" t="s">
        <v>383</v>
      </c>
      <c r="G37" s="360" t="s">
        <v>375</v>
      </c>
      <c r="H37" s="360" t="s">
        <v>376</v>
      </c>
      <c r="I37" s="360" t="s">
        <v>377</v>
      </c>
      <c r="J37" s="360" t="s">
        <v>443</v>
      </c>
    </row>
    <row r="38" spans="1:10" ht="24.95" customHeight="1" x14ac:dyDescent="0.25">
      <c r="A38" s="88" t="s">
        <v>56</v>
      </c>
      <c r="B38" s="175">
        <v>3</v>
      </c>
      <c r="C38" s="175">
        <v>6</v>
      </c>
      <c r="D38" s="175"/>
      <c r="E38" s="175"/>
      <c r="F38" s="22">
        <f t="shared" ref="F38:F43" si="10">SUM(B38:E38)</f>
        <v>9</v>
      </c>
      <c r="G38" s="168">
        <f t="shared" ref="G38:G43" si="11">IF(F38=0, 0, B38/F38)</f>
        <v>0.33333333333333331</v>
      </c>
      <c r="H38" s="168">
        <f t="shared" ref="H38:H43" si="12">IF(F38=0, 0, C38/F38)</f>
        <v>0.66666666666666663</v>
      </c>
      <c r="I38" s="168">
        <f t="shared" ref="I38:I43" si="13">IF(F38=0, 0, D38/F38)</f>
        <v>0</v>
      </c>
      <c r="J38" s="168">
        <f t="shared" ref="J38:J43" si="14">IF(F38=0, 0, E38/F38)</f>
        <v>0</v>
      </c>
    </row>
    <row r="39" spans="1:10" ht="24.95" customHeight="1" x14ac:dyDescent="0.25">
      <c r="A39" s="88" t="s">
        <v>60</v>
      </c>
      <c r="B39" s="175">
        <v>3</v>
      </c>
      <c r="C39" s="175">
        <v>3</v>
      </c>
      <c r="D39" s="175"/>
      <c r="E39" s="175"/>
      <c r="F39" s="22">
        <f t="shared" si="10"/>
        <v>6</v>
      </c>
      <c r="G39" s="168">
        <f t="shared" si="11"/>
        <v>0.5</v>
      </c>
      <c r="H39" s="168">
        <f t="shared" si="12"/>
        <v>0.5</v>
      </c>
      <c r="I39" s="168">
        <f t="shared" si="13"/>
        <v>0</v>
      </c>
      <c r="J39" s="168">
        <f t="shared" si="14"/>
        <v>0</v>
      </c>
    </row>
    <row r="40" spans="1:10" ht="24.95" customHeight="1" x14ac:dyDescent="0.25">
      <c r="A40" s="88" t="s">
        <v>36</v>
      </c>
      <c r="B40" s="175"/>
      <c r="C40" s="175"/>
      <c r="D40" s="175"/>
      <c r="E40" s="175"/>
      <c r="F40" s="22">
        <f t="shared" si="10"/>
        <v>0</v>
      </c>
      <c r="G40" s="168">
        <f t="shared" si="11"/>
        <v>0</v>
      </c>
      <c r="H40" s="168">
        <f t="shared" si="12"/>
        <v>0</v>
      </c>
      <c r="I40" s="168">
        <f t="shared" si="13"/>
        <v>0</v>
      </c>
      <c r="J40" s="168">
        <f t="shared" si="14"/>
        <v>0</v>
      </c>
    </row>
    <row r="41" spans="1:10" ht="24.95" customHeight="1" x14ac:dyDescent="0.25">
      <c r="A41" s="88" t="s">
        <v>59</v>
      </c>
      <c r="B41" s="175"/>
      <c r="C41" s="175"/>
      <c r="D41" s="175"/>
      <c r="E41" s="175"/>
      <c r="F41" s="22">
        <f t="shared" si="10"/>
        <v>0</v>
      </c>
      <c r="G41" s="168">
        <f t="shared" si="11"/>
        <v>0</v>
      </c>
      <c r="H41" s="168">
        <f t="shared" si="12"/>
        <v>0</v>
      </c>
      <c r="I41" s="168">
        <f t="shared" si="13"/>
        <v>0</v>
      </c>
      <c r="J41" s="168">
        <f t="shared" si="14"/>
        <v>0</v>
      </c>
    </row>
    <row r="42" spans="1:10" ht="24.95" customHeight="1" x14ac:dyDescent="0.25">
      <c r="A42" s="88" t="s">
        <v>61</v>
      </c>
      <c r="B42" s="175"/>
      <c r="C42" s="175"/>
      <c r="D42" s="175"/>
      <c r="E42" s="175"/>
      <c r="F42" s="22">
        <f t="shared" si="10"/>
        <v>0</v>
      </c>
      <c r="G42" s="168">
        <f t="shared" si="11"/>
        <v>0</v>
      </c>
      <c r="H42" s="168">
        <f t="shared" si="12"/>
        <v>0</v>
      </c>
      <c r="I42" s="168">
        <f t="shared" si="13"/>
        <v>0</v>
      </c>
      <c r="J42" s="168">
        <f t="shared" si="14"/>
        <v>0</v>
      </c>
    </row>
    <row r="43" spans="1:10" ht="24.95" customHeight="1" x14ac:dyDescent="0.25">
      <c r="A43" s="35" t="s">
        <v>416</v>
      </c>
      <c r="B43" s="36">
        <f>B38+B39+B40+B42</f>
        <v>6</v>
      </c>
      <c r="C43" s="36">
        <f>C38+C39+C40+C42</f>
        <v>9</v>
      </c>
      <c r="D43" s="36">
        <f>D38+D39+D40+D42</f>
        <v>0</v>
      </c>
      <c r="E43" s="36">
        <f>E38+E39+E40+E42</f>
        <v>0</v>
      </c>
      <c r="F43" s="22">
        <f t="shared" si="10"/>
        <v>15</v>
      </c>
      <c r="G43" s="168">
        <f t="shared" si="11"/>
        <v>0.4</v>
      </c>
      <c r="H43" s="168">
        <f t="shared" si="12"/>
        <v>0.6</v>
      </c>
      <c r="I43" s="168">
        <f t="shared" si="13"/>
        <v>0</v>
      </c>
      <c r="J43" s="168">
        <f t="shared" si="14"/>
        <v>0</v>
      </c>
    </row>
    <row r="48" spans="1:10" ht="24.95" customHeight="1" x14ac:dyDescent="0.25">
      <c r="A48" s="4" t="s">
        <v>211</v>
      </c>
    </row>
    <row r="50" spans="1:10" ht="24.95" customHeight="1" x14ac:dyDescent="0.25">
      <c r="A50" s="114"/>
      <c r="B50" s="360" t="s">
        <v>347</v>
      </c>
      <c r="C50" s="360" t="s">
        <v>348</v>
      </c>
      <c r="D50" s="360" t="s">
        <v>349</v>
      </c>
      <c r="E50" s="360" t="s">
        <v>442</v>
      </c>
      <c r="F50" s="360" t="s">
        <v>383</v>
      </c>
      <c r="G50" s="360" t="s">
        <v>375</v>
      </c>
      <c r="H50" s="360" t="s">
        <v>376</v>
      </c>
      <c r="I50" s="360" t="s">
        <v>377</v>
      </c>
      <c r="J50" s="360" t="s">
        <v>443</v>
      </c>
    </row>
    <row r="51" spans="1:10" ht="24.95" customHeight="1" x14ac:dyDescent="0.25">
      <c r="A51" s="88" t="s">
        <v>56</v>
      </c>
      <c r="B51" s="175">
        <v>1</v>
      </c>
      <c r="C51" s="175">
        <v>2</v>
      </c>
      <c r="D51" s="175"/>
      <c r="E51" s="175"/>
      <c r="F51" s="22">
        <f t="shared" ref="F51:F56" si="15">SUM(B51:E51)</f>
        <v>3</v>
      </c>
      <c r="G51" s="168">
        <f t="shared" ref="G51:G56" si="16">IF(F51=0, 0, B51/F51)</f>
        <v>0.33333333333333331</v>
      </c>
      <c r="H51" s="168">
        <f t="shared" ref="H51:H56" si="17">IF(F51=0, 0, C51/F51)</f>
        <v>0.66666666666666663</v>
      </c>
      <c r="I51" s="168">
        <f t="shared" ref="I51:I56" si="18">IF(F51=0, 0, D51/F51)</f>
        <v>0</v>
      </c>
      <c r="J51" s="168">
        <f t="shared" ref="J51:J56" si="19">IF(F51=0, 0, E51/F51)</f>
        <v>0</v>
      </c>
    </row>
    <row r="52" spans="1:10" ht="24.95" customHeight="1" x14ac:dyDescent="0.25">
      <c r="A52" s="88" t="s">
        <v>60</v>
      </c>
      <c r="B52" s="175">
        <v>2</v>
      </c>
      <c r="C52" s="175">
        <v>0</v>
      </c>
      <c r="D52" s="175"/>
      <c r="E52" s="175"/>
      <c r="F52" s="22">
        <f t="shared" si="15"/>
        <v>2</v>
      </c>
      <c r="G52" s="168">
        <f t="shared" si="16"/>
        <v>1</v>
      </c>
      <c r="H52" s="168">
        <f t="shared" si="17"/>
        <v>0</v>
      </c>
      <c r="I52" s="168">
        <f t="shared" si="18"/>
        <v>0</v>
      </c>
      <c r="J52" s="168">
        <f t="shared" si="19"/>
        <v>0</v>
      </c>
    </row>
    <row r="53" spans="1:10" ht="24.95" customHeight="1" x14ac:dyDescent="0.25">
      <c r="A53" s="88" t="s">
        <v>36</v>
      </c>
      <c r="B53" s="175"/>
      <c r="C53" s="175"/>
      <c r="D53" s="175"/>
      <c r="E53" s="175"/>
      <c r="F53" s="22">
        <f t="shared" si="15"/>
        <v>0</v>
      </c>
      <c r="G53" s="168">
        <f t="shared" si="16"/>
        <v>0</v>
      </c>
      <c r="H53" s="168">
        <f t="shared" si="17"/>
        <v>0</v>
      </c>
      <c r="I53" s="168">
        <f t="shared" si="18"/>
        <v>0</v>
      </c>
      <c r="J53" s="168">
        <f t="shared" si="19"/>
        <v>0</v>
      </c>
    </row>
    <row r="54" spans="1:10" ht="24.95" customHeight="1" x14ac:dyDescent="0.25">
      <c r="A54" s="88" t="s">
        <v>59</v>
      </c>
      <c r="B54" s="175"/>
      <c r="C54" s="175"/>
      <c r="D54" s="175"/>
      <c r="E54" s="175"/>
      <c r="F54" s="22">
        <f t="shared" si="15"/>
        <v>0</v>
      </c>
      <c r="G54" s="168">
        <f t="shared" si="16"/>
        <v>0</v>
      </c>
      <c r="H54" s="168">
        <f t="shared" si="17"/>
        <v>0</v>
      </c>
      <c r="I54" s="168">
        <f t="shared" si="18"/>
        <v>0</v>
      </c>
      <c r="J54" s="168">
        <f t="shared" si="19"/>
        <v>0</v>
      </c>
    </row>
    <row r="55" spans="1:10" ht="24.95" customHeight="1" x14ac:dyDescent="0.25">
      <c r="A55" s="88" t="s">
        <v>61</v>
      </c>
      <c r="B55" s="175"/>
      <c r="C55" s="175"/>
      <c r="D55" s="175"/>
      <c r="E55" s="175"/>
      <c r="F55" s="22">
        <f t="shared" si="15"/>
        <v>0</v>
      </c>
      <c r="G55" s="168">
        <f t="shared" si="16"/>
        <v>0</v>
      </c>
      <c r="H55" s="168">
        <f t="shared" si="17"/>
        <v>0</v>
      </c>
      <c r="I55" s="168">
        <f t="shared" si="18"/>
        <v>0</v>
      </c>
      <c r="J55" s="168">
        <f t="shared" si="19"/>
        <v>0</v>
      </c>
    </row>
    <row r="56" spans="1:10" ht="24.95" customHeight="1" x14ac:dyDescent="0.25">
      <c r="A56" s="35" t="s">
        <v>416</v>
      </c>
      <c r="B56" s="36">
        <f>B51+B52+B53+B55</f>
        <v>3</v>
      </c>
      <c r="C56" s="36">
        <f>C51+C52+C53+C55</f>
        <v>2</v>
      </c>
      <c r="D56" s="36">
        <f>D51+D52+D53+D55</f>
        <v>0</v>
      </c>
      <c r="E56" s="36">
        <f>E51+E52+E53+E55</f>
        <v>0</v>
      </c>
      <c r="F56" s="22">
        <f t="shared" si="15"/>
        <v>5</v>
      </c>
      <c r="G56" s="168">
        <f t="shared" si="16"/>
        <v>0.6</v>
      </c>
      <c r="H56" s="168">
        <f t="shared" si="17"/>
        <v>0.4</v>
      </c>
      <c r="I56" s="168">
        <f t="shared" si="18"/>
        <v>0</v>
      </c>
      <c r="J56" s="168">
        <f t="shared" si="19"/>
        <v>0</v>
      </c>
    </row>
    <row r="61" spans="1:10" ht="24.95" customHeight="1" x14ac:dyDescent="0.25">
      <c r="A61" s="4" t="s">
        <v>236</v>
      </c>
    </row>
    <row r="63" spans="1:10" ht="24.95" customHeight="1" x14ac:dyDescent="0.25">
      <c r="A63" s="114"/>
      <c r="B63" s="360" t="s">
        <v>347</v>
      </c>
      <c r="C63" s="360" t="s">
        <v>348</v>
      </c>
      <c r="D63" s="360" t="s">
        <v>349</v>
      </c>
      <c r="E63" s="360" t="s">
        <v>442</v>
      </c>
      <c r="F63" s="360" t="s">
        <v>383</v>
      </c>
      <c r="G63" s="360" t="s">
        <v>375</v>
      </c>
      <c r="H63" s="360" t="s">
        <v>376</v>
      </c>
      <c r="I63" s="360" t="s">
        <v>377</v>
      </c>
      <c r="J63" s="360" t="s">
        <v>443</v>
      </c>
    </row>
    <row r="64" spans="1:10" ht="24.95" customHeight="1" x14ac:dyDescent="0.25">
      <c r="A64" s="88" t="s">
        <v>56</v>
      </c>
      <c r="B64" s="350">
        <f>SUM(B51,B38,B25,B12,)</f>
        <v>6</v>
      </c>
      <c r="C64" s="350">
        <f t="shared" ref="C64:E64" si="20">SUM(C51,C38,C25,C12,)</f>
        <v>12</v>
      </c>
      <c r="D64" s="350">
        <f t="shared" si="20"/>
        <v>0</v>
      </c>
      <c r="E64" s="350">
        <f t="shared" si="20"/>
        <v>0</v>
      </c>
      <c r="F64" s="27">
        <f>SUM(B64:E64)</f>
        <v>18</v>
      </c>
      <c r="G64" s="168">
        <f t="shared" ref="G64:G69" si="21">IF(F64=0, 0, B64/F64)</f>
        <v>0.33333333333333331</v>
      </c>
      <c r="H64" s="168">
        <f t="shared" ref="H64:H69" si="22">IF(F64=0, 0, C64/F64)</f>
        <v>0.66666666666666663</v>
      </c>
      <c r="I64" s="168">
        <f t="shared" ref="I64:I69" si="23">IF(F64=0, 0, D64/F64)</f>
        <v>0</v>
      </c>
      <c r="J64" s="168">
        <f t="shared" ref="J64:J69" si="24">IF(F64=0, 0, E64/F64)</f>
        <v>0</v>
      </c>
    </row>
    <row r="65" spans="1:10" ht="24.95" customHeight="1" x14ac:dyDescent="0.25">
      <c r="A65" s="88" t="s">
        <v>60</v>
      </c>
      <c r="B65" s="350">
        <f t="shared" ref="B65:E65" si="25">SUM(B52,B39,B26,B13,)</f>
        <v>7</v>
      </c>
      <c r="C65" s="350">
        <f t="shared" si="25"/>
        <v>5</v>
      </c>
      <c r="D65" s="350">
        <f t="shared" si="25"/>
        <v>0</v>
      </c>
      <c r="E65" s="350">
        <f t="shared" si="25"/>
        <v>0</v>
      </c>
      <c r="F65" s="27">
        <f t="shared" ref="F65:F68" si="26">SUM(B65:E65)</f>
        <v>12</v>
      </c>
      <c r="G65" s="168">
        <f t="shared" si="21"/>
        <v>0.58333333333333337</v>
      </c>
      <c r="H65" s="168">
        <f t="shared" si="22"/>
        <v>0.41666666666666669</v>
      </c>
      <c r="I65" s="168">
        <f t="shared" si="23"/>
        <v>0</v>
      </c>
      <c r="J65" s="168">
        <f t="shared" si="24"/>
        <v>0</v>
      </c>
    </row>
    <row r="66" spans="1:10" ht="24.95" customHeight="1" x14ac:dyDescent="0.25">
      <c r="A66" s="88" t="s">
        <v>36</v>
      </c>
      <c r="B66" s="350">
        <f t="shared" ref="B66:E66" si="27">SUM(B53,B40,B27,B14,)</f>
        <v>0</v>
      </c>
      <c r="C66" s="350">
        <f t="shared" si="27"/>
        <v>0</v>
      </c>
      <c r="D66" s="350">
        <f t="shared" si="27"/>
        <v>0</v>
      </c>
      <c r="E66" s="350">
        <f t="shared" si="27"/>
        <v>0</v>
      </c>
      <c r="F66" s="27">
        <f t="shared" si="26"/>
        <v>0</v>
      </c>
      <c r="G66" s="168">
        <f t="shared" si="21"/>
        <v>0</v>
      </c>
      <c r="H66" s="168">
        <f t="shared" si="22"/>
        <v>0</v>
      </c>
      <c r="I66" s="168">
        <f t="shared" si="23"/>
        <v>0</v>
      </c>
      <c r="J66" s="168">
        <f t="shared" si="24"/>
        <v>0</v>
      </c>
    </row>
    <row r="67" spans="1:10" ht="24.95" customHeight="1" x14ac:dyDescent="0.25">
      <c r="A67" s="88" t="s">
        <v>59</v>
      </c>
      <c r="B67" s="350">
        <f t="shared" ref="B67:E67" si="28">SUM(B54,B41,B28,B15,)</f>
        <v>0</v>
      </c>
      <c r="C67" s="350">
        <f t="shared" si="28"/>
        <v>0</v>
      </c>
      <c r="D67" s="350">
        <f t="shared" si="28"/>
        <v>0</v>
      </c>
      <c r="E67" s="350">
        <f t="shared" si="28"/>
        <v>0</v>
      </c>
      <c r="F67" s="27">
        <f t="shared" si="26"/>
        <v>0</v>
      </c>
      <c r="G67" s="168">
        <f t="shared" si="21"/>
        <v>0</v>
      </c>
      <c r="H67" s="168">
        <f t="shared" si="22"/>
        <v>0</v>
      </c>
      <c r="I67" s="168">
        <f t="shared" si="23"/>
        <v>0</v>
      </c>
      <c r="J67" s="168">
        <f t="shared" si="24"/>
        <v>0</v>
      </c>
    </row>
    <row r="68" spans="1:10" ht="24.95" customHeight="1" x14ac:dyDescent="0.25">
      <c r="A68" s="88" t="s">
        <v>61</v>
      </c>
      <c r="B68" s="350">
        <f t="shared" ref="B68:E68" si="29">SUM(B55,B42,B29,B16,)</f>
        <v>0</v>
      </c>
      <c r="C68" s="350">
        <f t="shared" si="29"/>
        <v>0</v>
      </c>
      <c r="D68" s="350">
        <f t="shared" si="29"/>
        <v>0</v>
      </c>
      <c r="E68" s="350">
        <f t="shared" si="29"/>
        <v>0</v>
      </c>
      <c r="F68" s="27">
        <f t="shared" si="26"/>
        <v>0</v>
      </c>
      <c r="G68" s="168">
        <f t="shared" si="21"/>
        <v>0</v>
      </c>
      <c r="H68" s="168">
        <f t="shared" si="22"/>
        <v>0</v>
      </c>
      <c r="I68" s="168">
        <f t="shared" si="23"/>
        <v>0</v>
      </c>
      <c r="J68" s="168">
        <f t="shared" si="24"/>
        <v>0</v>
      </c>
    </row>
    <row r="69" spans="1:10" ht="24.95" customHeight="1" x14ac:dyDescent="0.25">
      <c r="A69" s="35" t="s">
        <v>416</v>
      </c>
      <c r="B69" s="27">
        <f>SUM(B64,B65,B66,B68)</f>
        <v>13</v>
      </c>
      <c r="C69" s="27">
        <f t="shared" ref="C69:F69" si="30">SUM(C64,C65,C66,C68)</f>
        <v>17</v>
      </c>
      <c r="D69" s="27">
        <f t="shared" si="30"/>
        <v>0</v>
      </c>
      <c r="E69" s="27">
        <f t="shared" si="30"/>
        <v>0</v>
      </c>
      <c r="F69" s="27">
        <f t="shared" si="30"/>
        <v>30</v>
      </c>
      <c r="G69" s="168">
        <f t="shared" si="21"/>
        <v>0.43333333333333335</v>
      </c>
      <c r="H69" s="168">
        <f t="shared" si="22"/>
        <v>0.56666666666666665</v>
      </c>
      <c r="I69" s="168">
        <f t="shared" si="23"/>
        <v>0</v>
      </c>
      <c r="J69" s="168">
        <f t="shared" si="24"/>
        <v>0</v>
      </c>
    </row>
    <row r="74" spans="1:10" ht="24.95" customHeight="1" x14ac:dyDescent="0.25">
      <c r="A74" s="4" t="s">
        <v>261</v>
      </c>
    </row>
    <row r="76" spans="1:10" ht="24.95" customHeight="1" x14ac:dyDescent="0.25">
      <c r="A76" s="114"/>
      <c r="B76" s="360" t="s">
        <v>347</v>
      </c>
      <c r="C76" s="360" t="s">
        <v>348</v>
      </c>
      <c r="D76" s="360" t="s">
        <v>349</v>
      </c>
      <c r="E76" s="360" t="s">
        <v>442</v>
      </c>
      <c r="F76" s="360" t="s">
        <v>383</v>
      </c>
      <c r="G76" s="360" t="s">
        <v>375</v>
      </c>
      <c r="H76" s="360" t="s">
        <v>376</v>
      </c>
      <c r="I76" s="360" t="s">
        <v>377</v>
      </c>
      <c r="J76" s="360" t="s">
        <v>443</v>
      </c>
    </row>
    <row r="77" spans="1:10" ht="24.95" customHeight="1" x14ac:dyDescent="0.25">
      <c r="A77" s="88" t="s">
        <v>56</v>
      </c>
      <c r="B77" s="27">
        <v>7</v>
      </c>
      <c r="C77" s="27">
        <v>11</v>
      </c>
      <c r="D77" s="27"/>
      <c r="E77" s="27"/>
      <c r="F77" s="22">
        <f t="shared" ref="F77:F82" si="31">SUM(B77:E77)</f>
        <v>18</v>
      </c>
      <c r="G77" s="168">
        <f t="shared" ref="G77:G82" si="32">IF(F77=0, 0, B77/F77)</f>
        <v>0.3888888888888889</v>
      </c>
      <c r="H77" s="168">
        <f t="shared" ref="H77:H82" si="33">IF(F77=0, 0, C77/F77)</f>
        <v>0.61111111111111116</v>
      </c>
      <c r="I77" s="168">
        <f t="shared" ref="I77:I82" si="34">IF(F77=0, 0, D77/F77)</f>
        <v>0</v>
      </c>
      <c r="J77" s="168">
        <f t="shared" ref="J77:J82" si="35">IF(F77=0, 0, E77/F77)</f>
        <v>0</v>
      </c>
    </row>
    <row r="78" spans="1:10" ht="24.95" customHeight="1" x14ac:dyDescent="0.25">
      <c r="A78" s="88" t="s">
        <v>60</v>
      </c>
      <c r="B78" s="27">
        <v>8</v>
      </c>
      <c r="C78" s="27">
        <v>4</v>
      </c>
      <c r="D78" s="27"/>
      <c r="E78" s="27"/>
      <c r="F78" s="22">
        <f t="shared" si="31"/>
        <v>12</v>
      </c>
      <c r="G78" s="168">
        <f t="shared" si="32"/>
        <v>0.66666666666666663</v>
      </c>
      <c r="H78" s="168">
        <f t="shared" si="33"/>
        <v>0.33333333333333331</v>
      </c>
      <c r="I78" s="168">
        <f t="shared" si="34"/>
        <v>0</v>
      </c>
      <c r="J78" s="168">
        <f t="shared" si="35"/>
        <v>0</v>
      </c>
    </row>
    <row r="79" spans="1:10" ht="24.95" customHeight="1" x14ac:dyDescent="0.25">
      <c r="A79" s="88" t="s">
        <v>36</v>
      </c>
      <c r="B79" s="27"/>
      <c r="C79" s="27"/>
      <c r="D79" s="27"/>
      <c r="E79" s="27"/>
      <c r="F79" s="22">
        <f t="shared" si="31"/>
        <v>0</v>
      </c>
      <c r="G79" s="168">
        <f t="shared" si="32"/>
        <v>0</v>
      </c>
      <c r="H79" s="168">
        <f t="shared" si="33"/>
        <v>0</v>
      </c>
      <c r="I79" s="168">
        <f t="shared" si="34"/>
        <v>0</v>
      </c>
      <c r="J79" s="168">
        <f t="shared" si="35"/>
        <v>0</v>
      </c>
    </row>
    <row r="80" spans="1:10" ht="24.95" customHeight="1" x14ac:dyDescent="0.25">
      <c r="A80" s="88" t="s">
        <v>59</v>
      </c>
      <c r="B80" s="27"/>
      <c r="C80" s="27"/>
      <c r="D80" s="27"/>
      <c r="E80" s="27"/>
      <c r="F80" s="22">
        <f t="shared" si="31"/>
        <v>0</v>
      </c>
      <c r="G80" s="168">
        <f t="shared" si="32"/>
        <v>0</v>
      </c>
      <c r="H80" s="168">
        <f t="shared" si="33"/>
        <v>0</v>
      </c>
      <c r="I80" s="168">
        <f t="shared" si="34"/>
        <v>0</v>
      </c>
      <c r="J80" s="168">
        <f t="shared" si="35"/>
        <v>0</v>
      </c>
    </row>
    <row r="81" spans="1:10" ht="24.95" customHeight="1" x14ac:dyDescent="0.25">
      <c r="A81" s="88" t="s">
        <v>61</v>
      </c>
      <c r="B81" s="27"/>
      <c r="C81" s="27"/>
      <c r="D81" s="27"/>
      <c r="E81" s="27"/>
      <c r="F81" s="22">
        <f t="shared" si="31"/>
        <v>0</v>
      </c>
      <c r="G81" s="168">
        <f t="shared" si="32"/>
        <v>0</v>
      </c>
      <c r="H81" s="168">
        <f t="shared" si="33"/>
        <v>0</v>
      </c>
      <c r="I81" s="168">
        <f t="shared" si="34"/>
        <v>0</v>
      </c>
      <c r="J81" s="168">
        <f t="shared" si="35"/>
        <v>0</v>
      </c>
    </row>
    <row r="82" spans="1:10" ht="24.95" customHeight="1" x14ac:dyDescent="0.25">
      <c r="A82" s="35" t="s">
        <v>416</v>
      </c>
      <c r="B82" s="36">
        <f>B77+B78+B79+B81</f>
        <v>15</v>
      </c>
      <c r="C82" s="36">
        <f>C77+C78+C79+C81</f>
        <v>15</v>
      </c>
      <c r="D82" s="36">
        <f>D77+D78+D79+D81</f>
        <v>0</v>
      </c>
      <c r="E82" s="36">
        <f>E77+E78+E79+E81</f>
        <v>0</v>
      </c>
      <c r="F82" s="22">
        <f t="shared" si="31"/>
        <v>30</v>
      </c>
      <c r="G82" s="168">
        <f t="shared" si="32"/>
        <v>0.5</v>
      </c>
      <c r="H82" s="168">
        <f t="shared" si="33"/>
        <v>0.5</v>
      </c>
      <c r="I82" s="168">
        <f t="shared" si="34"/>
        <v>0</v>
      </c>
      <c r="J82" s="168">
        <f t="shared" si="35"/>
        <v>0</v>
      </c>
    </row>
    <row r="87" spans="1:10" ht="24.95" customHeight="1" x14ac:dyDescent="0.25">
      <c r="A87" s="4" t="s">
        <v>212</v>
      </c>
    </row>
    <row r="89" spans="1:10" ht="24.95" customHeight="1" x14ac:dyDescent="0.25">
      <c r="A89" s="114"/>
      <c r="B89" s="360" t="s">
        <v>347</v>
      </c>
      <c r="C89" s="360" t="s">
        <v>348</v>
      </c>
      <c r="D89" s="360" t="s">
        <v>349</v>
      </c>
      <c r="E89" s="360" t="s">
        <v>442</v>
      </c>
      <c r="F89" s="360" t="s">
        <v>383</v>
      </c>
      <c r="G89" s="360" t="s">
        <v>375</v>
      </c>
      <c r="H89" s="360" t="s">
        <v>376</v>
      </c>
      <c r="I89" s="360" t="s">
        <v>377</v>
      </c>
      <c r="J89" s="360" t="s">
        <v>443</v>
      </c>
    </row>
    <row r="90" spans="1:10" ht="24.95" customHeight="1" x14ac:dyDescent="0.25">
      <c r="A90" s="88" t="s">
        <v>56</v>
      </c>
      <c r="B90" s="175">
        <v>8</v>
      </c>
      <c r="C90" s="175">
        <v>4</v>
      </c>
      <c r="D90" s="175"/>
      <c r="E90" s="175"/>
      <c r="F90" s="22">
        <f t="shared" ref="F90:F95" si="36">SUM(B90:E90)</f>
        <v>12</v>
      </c>
      <c r="G90" s="168">
        <f t="shared" ref="G90:G95" si="37">IF(F90=0, 0, B90/F90)</f>
        <v>0.66666666666666663</v>
      </c>
      <c r="H90" s="168">
        <f t="shared" ref="H90:H95" si="38">IF(F90=0, 0, C90/F90)</f>
        <v>0.33333333333333331</v>
      </c>
      <c r="I90" s="168">
        <f t="shared" ref="I90:I95" si="39">IF(F90=0, 0, D90/F90)</f>
        <v>0</v>
      </c>
      <c r="J90" s="168">
        <f t="shared" ref="J90:J95" si="40">IF(F90=0, 0, E90/F90)</f>
        <v>0</v>
      </c>
    </row>
    <row r="91" spans="1:10" ht="24.95" customHeight="1" x14ac:dyDescent="0.25">
      <c r="A91" s="88" t="s">
        <v>60</v>
      </c>
      <c r="B91" s="175">
        <v>4</v>
      </c>
      <c r="C91" s="175">
        <v>4</v>
      </c>
      <c r="D91" s="175"/>
      <c r="E91" s="175"/>
      <c r="F91" s="22">
        <f t="shared" si="36"/>
        <v>8</v>
      </c>
      <c r="G91" s="168">
        <f t="shared" si="37"/>
        <v>0.5</v>
      </c>
      <c r="H91" s="168">
        <f t="shared" si="38"/>
        <v>0.5</v>
      </c>
      <c r="I91" s="168">
        <f t="shared" si="39"/>
        <v>0</v>
      </c>
      <c r="J91" s="168">
        <f t="shared" si="40"/>
        <v>0</v>
      </c>
    </row>
    <row r="92" spans="1:10" ht="24.95" customHeight="1" x14ac:dyDescent="0.25">
      <c r="A92" s="88" t="s">
        <v>36</v>
      </c>
      <c r="B92" s="175"/>
      <c r="C92" s="175"/>
      <c r="D92" s="175"/>
      <c r="E92" s="175"/>
      <c r="F92" s="22">
        <f t="shared" si="36"/>
        <v>0</v>
      </c>
      <c r="G92" s="168">
        <f t="shared" si="37"/>
        <v>0</v>
      </c>
      <c r="H92" s="168">
        <f t="shared" si="38"/>
        <v>0</v>
      </c>
      <c r="I92" s="168">
        <f t="shared" si="39"/>
        <v>0</v>
      </c>
      <c r="J92" s="168">
        <f t="shared" si="40"/>
        <v>0</v>
      </c>
    </row>
    <row r="93" spans="1:10" ht="24.95" customHeight="1" x14ac:dyDescent="0.25">
      <c r="A93" s="88" t="s">
        <v>59</v>
      </c>
      <c r="B93" s="175"/>
      <c r="C93" s="175"/>
      <c r="D93" s="175"/>
      <c r="E93" s="175"/>
      <c r="F93" s="22">
        <f t="shared" si="36"/>
        <v>0</v>
      </c>
      <c r="G93" s="168">
        <f t="shared" si="37"/>
        <v>0</v>
      </c>
      <c r="H93" s="168">
        <f t="shared" si="38"/>
        <v>0</v>
      </c>
      <c r="I93" s="168">
        <f t="shared" si="39"/>
        <v>0</v>
      </c>
      <c r="J93" s="168">
        <f t="shared" si="40"/>
        <v>0</v>
      </c>
    </row>
    <row r="94" spans="1:10" ht="24.95" customHeight="1" x14ac:dyDescent="0.25">
      <c r="A94" s="88" t="s">
        <v>61</v>
      </c>
      <c r="B94" s="175"/>
      <c r="C94" s="175"/>
      <c r="D94" s="175"/>
      <c r="E94" s="175"/>
      <c r="F94" s="22">
        <f t="shared" si="36"/>
        <v>0</v>
      </c>
      <c r="G94" s="168">
        <f t="shared" si="37"/>
        <v>0</v>
      </c>
      <c r="H94" s="168">
        <f t="shared" si="38"/>
        <v>0</v>
      </c>
      <c r="I94" s="168">
        <f t="shared" si="39"/>
        <v>0</v>
      </c>
      <c r="J94" s="168">
        <f t="shared" si="40"/>
        <v>0</v>
      </c>
    </row>
    <row r="95" spans="1:10" ht="24.95" customHeight="1" x14ac:dyDescent="0.25">
      <c r="A95" s="35" t="s">
        <v>416</v>
      </c>
      <c r="B95" s="36">
        <f>B90+B91+B92+B94</f>
        <v>12</v>
      </c>
      <c r="C95" s="36">
        <f>C90+C91+C92+C94</f>
        <v>8</v>
      </c>
      <c r="D95" s="36">
        <f>D90+D91+D92+D94</f>
        <v>0</v>
      </c>
      <c r="E95" s="36">
        <f>E90+E91+E92+E94</f>
        <v>0</v>
      </c>
      <c r="F95" s="22">
        <f t="shared" si="36"/>
        <v>20</v>
      </c>
      <c r="G95" s="168">
        <f t="shared" si="37"/>
        <v>0.6</v>
      </c>
      <c r="H95" s="168">
        <f t="shared" si="38"/>
        <v>0.4</v>
      </c>
      <c r="I95" s="168">
        <f t="shared" si="39"/>
        <v>0</v>
      </c>
      <c r="J95" s="168">
        <f t="shared" si="40"/>
        <v>0</v>
      </c>
    </row>
    <row r="100" spans="1:10" ht="24.95" customHeight="1" x14ac:dyDescent="0.25">
      <c r="A100" s="4" t="s">
        <v>213</v>
      </c>
    </row>
    <row r="102" spans="1:10" ht="24.95" customHeight="1" x14ac:dyDescent="0.25">
      <c r="A102" s="114"/>
      <c r="B102" s="360" t="s">
        <v>347</v>
      </c>
      <c r="C102" s="360" t="s">
        <v>348</v>
      </c>
      <c r="D102" s="360" t="s">
        <v>349</v>
      </c>
      <c r="E102" s="360" t="s">
        <v>442</v>
      </c>
      <c r="F102" s="360" t="s">
        <v>383</v>
      </c>
      <c r="G102" s="360" t="s">
        <v>375</v>
      </c>
      <c r="H102" s="360" t="s">
        <v>376</v>
      </c>
      <c r="I102" s="360" t="s">
        <v>377</v>
      </c>
      <c r="J102" s="360" t="s">
        <v>443</v>
      </c>
    </row>
    <row r="103" spans="1:10" ht="24.95" customHeight="1" x14ac:dyDescent="0.25">
      <c r="A103" s="88" t="s">
        <v>56</v>
      </c>
      <c r="B103" s="175">
        <v>1</v>
      </c>
      <c r="C103" s="175">
        <v>2</v>
      </c>
      <c r="D103" s="175"/>
      <c r="E103" s="175"/>
      <c r="F103" s="22">
        <f t="shared" ref="F103:F108" si="41">SUM(B103:E103)</f>
        <v>3</v>
      </c>
      <c r="G103" s="168">
        <f t="shared" ref="G103:G108" si="42">IF(F103=0, 0, B103/F103)</f>
        <v>0.33333333333333331</v>
      </c>
      <c r="H103" s="168">
        <f t="shared" ref="H103:H108" si="43">IF(F103=0, 0, C103/F103)</f>
        <v>0.66666666666666663</v>
      </c>
      <c r="I103" s="168">
        <f t="shared" ref="I103:I108" si="44">IF(F103=0, 0, D103/F103)</f>
        <v>0</v>
      </c>
      <c r="J103" s="168">
        <f t="shared" ref="J103:J108" si="45">IF(F103=0, 0, E103/F103)</f>
        <v>0</v>
      </c>
    </row>
    <row r="104" spans="1:10" ht="24.95" customHeight="1" x14ac:dyDescent="0.25">
      <c r="A104" s="88" t="s">
        <v>60</v>
      </c>
      <c r="B104" s="175">
        <v>1</v>
      </c>
      <c r="C104" s="175">
        <v>1</v>
      </c>
      <c r="D104" s="175"/>
      <c r="E104" s="175"/>
      <c r="F104" s="22">
        <f t="shared" si="41"/>
        <v>2</v>
      </c>
      <c r="G104" s="168">
        <f t="shared" si="42"/>
        <v>0.5</v>
      </c>
      <c r="H104" s="168">
        <f t="shared" si="43"/>
        <v>0.5</v>
      </c>
      <c r="I104" s="168">
        <f t="shared" si="44"/>
        <v>0</v>
      </c>
      <c r="J104" s="168">
        <f t="shared" si="45"/>
        <v>0</v>
      </c>
    </row>
    <row r="105" spans="1:10" ht="24.95" customHeight="1" x14ac:dyDescent="0.25">
      <c r="A105" s="88" t="s">
        <v>36</v>
      </c>
      <c r="B105" s="175"/>
      <c r="C105" s="175"/>
      <c r="D105" s="175"/>
      <c r="E105" s="175"/>
      <c r="F105" s="22">
        <f t="shared" si="41"/>
        <v>0</v>
      </c>
      <c r="G105" s="168">
        <f t="shared" si="42"/>
        <v>0</v>
      </c>
      <c r="H105" s="168">
        <f t="shared" si="43"/>
        <v>0</v>
      </c>
      <c r="I105" s="168">
        <f t="shared" si="44"/>
        <v>0</v>
      </c>
      <c r="J105" s="168">
        <f t="shared" si="45"/>
        <v>0</v>
      </c>
    </row>
    <row r="106" spans="1:10" ht="24.95" customHeight="1" x14ac:dyDescent="0.25">
      <c r="A106" s="88" t="s">
        <v>59</v>
      </c>
      <c r="B106" s="175"/>
      <c r="C106" s="175"/>
      <c r="D106" s="175"/>
      <c r="E106" s="175"/>
      <c r="F106" s="22">
        <f t="shared" si="41"/>
        <v>0</v>
      </c>
      <c r="G106" s="168">
        <f t="shared" si="42"/>
        <v>0</v>
      </c>
      <c r="H106" s="168">
        <f t="shared" si="43"/>
        <v>0</v>
      </c>
      <c r="I106" s="168">
        <f t="shared" si="44"/>
        <v>0</v>
      </c>
      <c r="J106" s="168">
        <f t="shared" si="45"/>
        <v>0</v>
      </c>
    </row>
    <row r="107" spans="1:10" ht="24.95" customHeight="1" x14ac:dyDescent="0.25">
      <c r="A107" s="88" t="s">
        <v>61</v>
      </c>
      <c r="B107" s="175"/>
      <c r="C107" s="175"/>
      <c r="D107" s="175"/>
      <c r="E107" s="175"/>
      <c r="F107" s="22">
        <f t="shared" si="41"/>
        <v>0</v>
      </c>
      <c r="G107" s="168">
        <f t="shared" si="42"/>
        <v>0</v>
      </c>
      <c r="H107" s="168">
        <f t="shared" si="43"/>
        <v>0</v>
      </c>
      <c r="I107" s="168">
        <f t="shared" si="44"/>
        <v>0</v>
      </c>
      <c r="J107" s="168">
        <f t="shared" si="45"/>
        <v>0</v>
      </c>
    </row>
    <row r="108" spans="1:10" ht="24.95" customHeight="1" x14ac:dyDescent="0.25">
      <c r="A108" s="35" t="s">
        <v>416</v>
      </c>
      <c r="B108" s="36">
        <f>B103+B104+B105+B107</f>
        <v>2</v>
      </c>
      <c r="C108" s="36">
        <f>C103+C104+C105+C107</f>
        <v>3</v>
      </c>
      <c r="D108" s="36">
        <f>D103+D104+D105+D107</f>
        <v>0</v>
      </c>
      <c r="E108" s="36">
        <f>E103+E104+E105+E107</f>
        <v>0</v>
      </c>
      <c r="F108" s="22">
        <f t="shared" si="41"/>
        <v>5</v>
      </c>
      <c r="G108" s="168">
        <f t="shared" si="42"/>
        <v>0.4</v>
      </c>
      <c r="H108" s="168">
        <f t="shared" si="43"/>
        <v>0.6</v>
      </c>
      <c r="I108" s="168">
        <f t="shared" si="44"/>
        <v>0</v>
      </c>
      <c r="J108" s="168">
        <f t="shared" si="45"/>
        <v>0</v>
      </c>
    </row>
    <row r="113" spans="1:10" ht="24.95" customHeight="1" x14ac:dyDescent="0.25">
      <c r="A113" s="4" t="s">
        <v>404</v>
      </c>
    </row>
    <row r="115" spans="1:10" ht="24.95" customHeight="1" x14ac:dyDescent="0.25">
      <c r="A115" s="114"/>
      <c r="B115" s="360" t="s">
        <v>347</v>
      </c>
      <c r="C115" s="360" t="s">
        <v>348</v>
      </c>
      <c r="D115" s="360" t="s">
        <v>349</v>
      </c>
      <c r="E115" s="360" t="s">
        <v>442</v>
      </c>
      <c r="F115" s="360" t="s">
        <v>383</v>
      </c>
      <c r="G115" s="360" t="s">
        <v>375</v>
      </c>
      <c r="H115" s="360" t="s">
        <v>376</v>
      </c>
      <c r="I115" s="360" t="s">
        <v>377</v>
      </c>
      <c r="J115" s="360" t="s">
        <v>443</v>
      </c>
    </row>
    <row r="116" spans="1:10" ht="24.95" customHeight="1" x14ac:dyDescent="0.25">
      <c r="A116" s="88" t="s">
        <v>56</v>
      </c>
      <c r="B116" s="27">
        <f>SUM(B103,B90,B77,B64)</f>
        <v>22</v>
      </c>
      <c r="C116" s="27">
        <f t="shared" ref="C116:E116" si="46">SUM(C103,C90,C77,C64)</f>
        <v>29</v>
      </c>
      <c r="D116" s="27">
        <f t="shared" si="46"/>
        <v>0</v>
      </c>
      <c r="E116" s="27">
        <f t="shared" si="46"/>
        <v>0</v>
      </c>
      <c r="F116" s="22">
        <f t="shared" ref="F116:F120" si="47">SUM(B116:E116)</f>
        <v>51</v>
      </c>
      <c r="G116" s="168">
        <f t="shared" ref="G116:G121" si="48">IF(F116=0, 0, B116/F116)</f>
        <v>0.43137254901960786</v>
      </c>
      <c r="H116" s="168">
        <f t="shared" ref="H116:H121" si="49">IF(F116=0, 0, C116/F116)</f>
        <v>0.56862745098039214</v>
      </c>
      <c r="I116" s="168">
        <f t="shared" ref="I116:I121" si="50">IF(F116=0, 0, D116/F116)</f>
        <v>0</v>
      </c>
      <c r="J116" s="168">
        <f t="shared" ref="J116:J121" si="51">IF(F116=0, 0, E116/F116)</f>
        <v>0</v>
      </c>
    </row>
    <row r="117" spans="1:10" ht="24.95" customHeight="1" x14ac:dyDescent="0.25">
      <c r="A117" s="88" t="s">
        <v>60</v>
      </c>
      <c r="B117" s="27">
        <f t="shared" ref="B117:E120" si="52">SUM(B104,B91,B78,B65)</f>
        <v>20</v>
      </c>
      <c r="C117" s="27">
        <f t="shared" si="52"/>
        <v>14</v>
      </c>
      <c r="D117" s="27">
        <f t="shared" si="52"/>
        <v>0</v>
      </c>
      <c r="E117" s="27">
        <f t="shared" si="52"/>
        <v>0</v>
      </c>
      <c r="F117" s="22">
        <f t="shared" si="47"/>
        <v>34</v>
      </c>
      <c r="G117" s="168">
        <f t="shared" si="48"/>
        <v>0.58823529411764708</v>
      </c>
      <c r="H117" s="168">
        <f t="shared" si="49"/>
        <v>0.41176470588235292</v>
      </c>
      <c r="I117" s="168">
        <f t="shared" si="50"/>
        <v>0</v>
      </c>
      <c r="J117" s="168">
        <f t="shared" si="51"/>
        <v>0</v>
      </c>
    </row>
    <row r="118" spans="1:10" ht="24.95" customHeight="1" x14ac:dyDescent="0.25">
      <c r="A118" s="88" t="s">
        <v>36</v>
      </c>
      <c r="B118" s="27">
        <f t="shared" si="52"/>
        <v>0</v>
      </c>
      <c r="C118" s="27">
        <f t="shared" si="52"/>
        <v>0</v>
      </c>
      <c r="D118" s="27">
        <f t="shared" si="52"/>
        <v>0</v>
      </c>
      <c r="E118" s="27">
        <f t="shared" si="52"/>
        <v>0</v>
      </c>
      <c r="F118" s="22">
        <f t="shared" si="47"/>
        <v>0</v>
      </c>
      <c r="G118" s="168">
        <f t="shared" si="48"/>
        <v>0</v>
      </c>
      <c r="H118" s="168">
        <f t="shared" si="49"/>
        <v>0</v>
      </c>
      <c r="I118" s="168">
        <f t="shared" si="50"/>
        <v>0</v>
      </c>
      <c r="J118" s="168">
        <f t="shared" si="51"/>
        <v>0</v>
      </c>
    </row>
    <row r="119" spans="1:10" ht="24.95" customHeight="1" x14ac:dyDescent="0.25">
      <c r="A119" s="88" t="s">
        <v>59</v>
      </c>
      <c r="B119" s="27">
        <f t="shared" si="52"/>
        <v>0</v>
      </c>
      <c r="C119" s="27">
        <f t="shared" si="52"/>
        <v>0</v>
      </c>
      <c r="D119" s="27">
        <f t="shared" si="52"/>
        <v>0</v>
      </c>
      <c r="E119" s="27">
        <f t="shared" si="52"/>
        <v>0</v>
      </c>
      <c r="F119" s="22">
        <f t="shared" si="47"/>
        <v>0</v>
      </c>
      <c r="G119" s="168">
        <f t="shared" si="48"/>
        <v>0</v>
      </c>
      <c r="H119" s="168">
        <f t="shared" si="49"/>
        <v>0</v>
      </c>
      <c r="I119" s="168">
        <f t="shared" si="50"/>
        <v>0</v>
      </c>
      <c r="J119" s="168">
        <f t="shared" si="51"/>
        <v>0</v>
      </c>
    </row>
    <row r="120" spans="1:10" ht="24.95" customHeight="1" x14ac:dyDescent="0.25">
      <c r="A120" s="88" t="s">
        <v>61</v>
      </c>
      <c r="B120" s="27">
        <f t="shared" si="52"/>
        <v>0</v>
      </c>
      <c r="C120" s="27">
        <f t="shared" si="52"/>
        <v>0</v>
      </c>
      <c r="D120" s="27">
        <f t="shared" si="52"/>
        <v>0</v>
      </c>
      <c r="E120" s="27">
        <f t="shared" si="52"/>
        <v>0</v>
      </c>
      <c r="F120" s="22">
        <f t="shared" si="47"/>
        <v>0</v>
      </c>
      <c r="G120" s="168">
        <f t="shared" si="48"/>
        <v>0</v>
      </c>
      <c r="H120" s="168">
        <f t="shared" si="49"/>
        <v>0</v>
      </c>
      <c r="I120" s="168">
        <f t="shared" si="50"/>
        <v>0</v>
      </c>
      <c r="J120" s="168">
        <f t="shared" si="51"/>
        <v>0</v>
      </c>
    </row>
    <row r="121" spans="1:10" ht="24.95" customHeight="1" x14ac:dyDescent="0.25">
      <c r="A121" s="35" t="s">
        <v>416</v>
      </c>
      <c r="B121" s="27">
        <f>SUM(B116:B118,B120)</f>
        <v>42</v>
      </c>
      <c r="C121" s="27">
        <f t="shared" ref="C121:F121" si="53">SUM(C116:C118,C120)</f>
        <v>43</v>
      </c>
      <c r="D121" s="27">
        <f t="shared" si="53"/>
        <v>0</v>
      </c>
      <c r="E121" s="27">
        <f t="shared" si="53"/>
        <v>0</v>
      </c>
      <c r="F121" s="27">
        <f t="shared" si="53"/>
        <v>85</v>
      </c>
      <c r="G121" s="168">
        <f t="shared" si="48"/>
        <v>0.49411764705882355</v>
      </c>
      <c r="H121" s="168">
        <f t="shared" si="49"/>
        <v>0.50588235294117645</v>
      </c>
      <c r="I121" s="168">
        <f t="shared" si="50"/>
        <v>0</v>
      </c>
      <c r="J121" s="168">
        <f t="shared" si="51"/>
        <v>0</v>
      </c>
    </row>
  </sheetData>
  <customSheetViews>
    <customSheetView guid="{44F1111D-E141-4521-B561-50BB9B217F94}" scale="60">
      <rowBreaks count="4" manualBreakCount="4">
        <brk id="33" max="19" man="1"/>
        <brk id="59" max="19" man="1"/>
        <brk id="85" max="16383" man="1"/>
        <brk id="111" max="16383" man="1"/>
      </rowBreaks>
      <colBreaks count="1" manualBreakCount="1">
        <brk id="10" max="122" man="1"/>
      </colBreaks>
      <pageMargins left="0.7" right="0.7" top="0.78740157499999996" bottom="0.78740157499999996" header="0.3" footer="0.3"/>
      <pageSetup paperSize="9" scale="61" orientation="portrait" r:id="rId1"/>
    </customSheetView>
  </customSheetViews>
  <pageMargins left="0.7" right="0.7" top="0.78740157499999996" bottom="0.78740157499999996" header="0.3" footer="0.3"/>
  <pageSetup paperSize="9" scale="61" orientation="portrait" r:id="rId2"/>
  <rowBreaks count="4" manualBreakCount="4">
    <brk id="32" max="19" man="1"/>
    <brk id="58" max="19" man="1"/>
    <brk id="84" max="16383" man="1"/>
    <brk id="110" max="16383" man="1"/>
  </rowBreaks>
  <colBreaks count="1" manualBreakCount="1">
    <brk id="10" max="122" man="1"/>
  </colBreak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4"/>
  <sheetViews>
    <sheetView zoomScale="85" zoomScaleNormal="85" workbookViewId="0">
      <selection activeCell="F25" sqref="F25"/>
    </sheetView>
  </sheetViews>
  <sheetFormatPr baseColWidth="10" defaultColWidth="11.42578125" defaultRowHeight="24.95" customHeight="1" x14ac:dyDescent="0.2"/>
  <cols>
    <col min="1" max="1" width="23" style="101" customWidth="1"/>
    <col min="2" max="2" width="18.7109375" style="101" bestFit="1" customWidth="1"/>
    <col min="3" max="7" width="9.140625" style="101" customWidth="1"/>
    <col min="8" max="8" width="18.7109375" style="101" bestFit="1" customWidth="1"/>
    <col min="9" max="9" width="17.5703125" style="101" customWidth="1"/>
    <col min="10" max="13" width="9.140625" style="101" customWidth="1"/>
    <col min="14" max="14" width="9.7109375" style="101" customWidth="1"/>
    <col min="15" max="21" width="11.42578125" style="101"/>
    <col min="22" max="22" width="6" style="101" customWidth="1"/>
    <col min="23" max="16384" width="11.42578125" style="101"/>
  </cols>
  <sheetData>
    <row r="1" spans="1:22" s="102" customFormat="1" ht="24" customHeight="1" x14ac:dyDescent="0.25">
      <c r="A1" s="16" t="s">
        <v>463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2" ht="21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22" ht="24.9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O3" s="19" t="s">
        <v>11</v>
      </c>
      <c r="P3" s="19"/>
      <c r="Q3" s="19"/>
      <c r="R3" s="102"/>
      <c r="S3" s="102"/>
      <c r="T3" s="102"/>
      <c r="U3" s="102"/>
      <c r="V3" s="102"/>
    </row>
    <row r="4" spans="1:22" ht="18" customHeight="1" x14ac:dyDescent="0.2">
      <c r="A4" s="5"/>
      <c r="B4" s="5"/>
      <c r="O4" s="5"/>
    </row>
    <row r="5" spans="1:22" ht="24.95" customHeight="1" x14ac:dyDescent="0.2">
      <c r="A5" s="77" t="s">
        <v>10</v>
      </c>
      <c r="B5" s="77"/>
    </row>
    <row r="6" spans="1:22" ht="21.75" customHeight="1" x14ac:dyDescent="0.2"/>
    <row r="7" spans="1:22" ht="24.95" customHeight="1" x14ac:dyDescent="0.2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O7" s="51"/>
    </row>
    <row r="8" spans="1:22" ht="24.95" customHeight="1" x14ac:dyDescent="0.25">
      <c r="J8"/>
      <c r="K8"/>
      <c r="L8"/>
      <c r="M8"/>
    </row>
    <row r="9" spans="1:22" s="69" customFormat="1" ht="24.95" customHeight="1" x14ac:dyDescent="0.25">
      <c r="A9" s="114" t="s">
        <v>39</v>
      </c>
      <c r="B9" s="114"/>
      <c r="C9" s="450" t="s">
        <v>347</v>
      </c>
      <c r="D9" s="450" t="s">
        <v>348</v>
      </c>
      <c r="E9" s="450" t="s">
        <v>349</v>
      </c>
      <c r="F9" s="450" t="s">
        <v>442</v>
      </c>
      <c r="G9" s="450" t="s">
        <v>383</v>
      </c>
      <c r="H9" s="114" t="s">
        <v>39</v>
      </c>
      <c r="I9" s="451"/>
      <c r="J9" s="450" t="s">
        <v>375</v>
      </c>
      <c r="K9" s="450" t="s">
        <v>376</v>
      </c>
      <c r="L9" s="450" t="s">
        <v>377</v>
      </c>
      <c r="M9" s="450" t="s">
        <v>443</v>
      </c>
      <c r="N9" s="452"/>
    </row>
    <row r="10" spans="1:22" ht="24.95" customHeight="1" x14ac:dyDescent="0.2">
      <c r="A10" s="501" t="s">
        <v>57</v>
      </c>
      <c r="B10" s="88" t="s">
        <v>464</v>
      </c>
      <c r="C10" s="187">
        <v>17</v>
      </c>
      <c r="D10" s="187">
        <v>40</v>
      </c>
      <c r="E10" s="187">
        <v>0</v>
      </c>
      <c r="F10" s="187">
        <v>0</v>
      </c>
      <c r="G10" s="106">
        <f>SUM(C10:F10)</f>
        <v>57</v>
      </c>
      <c r="H10" s="503" t="s">
        <v>57</v>
      </c>
      <c r="I10" s="453" t="s">
        <v>464</v>
      </c>
      <c r="J10" s="454">
        <f>IF(G10=0, 0, C10/G10)</f>
        <v>0.2982456140350877</v>
      </c>
      <c r="K10" s="171">
        <f>IF(D10=0,0,D10/G10)</f>
        <v>0.70175438596491224</v>
      </c>
      <c r="L10" s="171">
        <f>IF(E10=0,0,E10/G10)</f>
        <v>0</v>
      </c>
      <c r="M10" s="171">
        <f>IF(F10=0,0,F10/G10)</f>
        <v>0</v>
      </c>
    </row>
    <row r="11" spans="1:22" ht="24.95" customHeight="1" x14ac:dyDescent="0.2">
      <c r="A11" s="502"/>
      <c r="B11" s="190" t="s">
        <v>465</v>
      </c>
      <c r="C11" s="187">
        <v>34</v>
      </c>
      <c r="D11" s="187">
        <v>200</v>
      </c>
      <c r="E11" s="187">
        <v>0</v>
      </c>
      <c r="F11" s="187">
        <v>1</v>
      </c>
      <c r="G11" s="106">
        <f>SUM(C11:F11)</f>
        <v>235</v>
      </c>
      <c r="H11" s="504"/>
      <c r="I11" s="455" t="s">
        <v>466</v>
      </c>
      <c r="J11" s="454">
        <f>IF(G11=0, 0, C10/C11)</f>
        <v>0.5</v>
      </c>
      <c r="K11" s="171">
        <f>IF(D11=0, 0, D10/D11)</f>
        <v>0.2</v>
      </c>
      <c r="L11" s="171">
        <f>IF(E11=0, 0, E10/E11)</f>
        <v>0</v>
      </c>
      <c r="M11" s="171">
        <f>IF(L11=0, 0, F10/F11)</f>
        <v>0</v>
      </c>
    </row>
    <row r="12" spans="1:22" ht="24.95" customHeight="1" x14ac:dyDescent="0.2">
      <c r="A12" s="505" t="s">
        <v>58</v>
      </c>
      <c r="B12" s="88" t="s">
        <v>464</v>
      </c>
      <c r="C12" s="187"/>
      <c r="D12" s="187"/>
      <c r="E12" s="187"/>
      <c r="F12" s="187"/>
      <c r="G12" s="106">
        <f t="shared" ref="G12:G17" si="0">SUM(C12:F12)</f>
        <v>0</v>
      </c>
      <c r="H12" s="506" t="s">
        <v>58</v>
      </c>
      <c r="I12" s="453" t="s">
        <v>464</v>
      </c>
      <c r="J12" s="454">
        <f t="shared" ref="J12" si="1">IF(G12=0, 0, C12/G12)</f>
        <v>0</v>
      </c>
      <c r="K12" s="171">
        <f t="shared" ref="K12:K16" si="2">IF(D12=0,0,D12/G12)</f>
        <v>0</v>
      </c>
      <c r="L12" s="171">
        <f t="shared" ref="L12:L16" si="3">IF(E12=0,0,E12/G12)</f>
        <v>0</v>
      </c>
      <c r="M12" s="171">
        <f t="shared" ref="M12:M16" si="4">IF(F12=0,0,F12/G12)</f>
        <v>0</v>
      </c>
    </row>
    <row r="13" spans="1:22" ht="24.95" customHeight="1" x14ac:dyDescent="0.2">
      <c r="A13" s="505"/>
      <c r="B13" s="190" t="s">
        <v>465</v>
      </c>
      <c r="C13" s="187"/>
      <c r="D13" s="187"/>
      <c r="E13" s="187"/>
      <c r="F13" s="187"/>
      <c r="G13" s="106">
        <f t="shared" si="0"/>
        <v>0</v>
      </c>
      <c r="H13" s="506"/>
      <c r="I13" s="455" t="s">
        <v>466</v>
      </c>
      <c r="J13" s="454">
        <f>IF(C12=0,0,C12/C13)</f>
        <v>0</v>
      </c>
      <c r="K13" s="171">
        <f>IF(D12=0,0,D12/D13)</f>
        <v>0</v>
      </c>
      <c r="L13" s="171">
        <f>IF(E12=0,0,E12/E13)</f>
        <v>0</v>
      </c>
      <c r="M13" s="171">
        <f>IF(F12=0,0,F12/F13)</f>
        <v>0</v>
      </c>
    </row>
    <row r="14" spans="1:22" ht="24.95" customHeight="1" x14ac:dyDescent="0.2">
      <c r="A14" s="507" t="s">
        <v>59</v>
      </c>
      <c r="B14" s="88" t="s">
        <v>464</v>
      </c>
      <c r="C14" s="187"/>
      <c r="D14" s="187"/>
      <c r="E14" s="187"/>
      <c r="F14" s="187"/>
      <c r="G14" s="106">
        <f t="shared" ref="G14:G15" si="5">SUM(C14:F14)</f>
        <v>0</v>
      </c>
      <c r="H14" s="509" t="s">
        <v>59</v>
      </c>
      <c r="I14" s="453" t="s">
        <v>464</v>
      </c>
      <c r="J14" s="454">
        <f>IF(G14=0, 0, C14/G14)</f>
        <v>0</v>
      </c>
      <c r="K14" s="171">
        <f>IF(D14=0,0,D14/G14)</f>
        <v>0</v>
      </c>
      <c r="L14" s="171">
        <f>IF(E14=0,0,E14/G14)</f>
        <v>0</v>
      </c>
      <c r="M14" s="171">
        <f t="shared" ref="M14" si="6">IF(F14=0,0,F14/G14)</f>
        <v>0</v>
      </c>
    </row>
    <row r="15" spans="1:22" ht="24.95" customHeight="1" x14ac:dyDescent="0.2">
      <c r="A15" s="508"/>
      <c r="B15" s="190" t="s">
        <v>465</v>
      </c>
      <c r="C15" s="187"/>
      <c r="D15" s="187"/>
      <c r="E15" s="187"/>
      <c r="F15" s="187"/>
      <c r="G15" s="106">
        <f t="shared" si="5"/>
        <v>0</v>
      </c>
      <c r="H15" s="510"/>
      <c r="I15" s="455" t="s">
        <v>466</v>
      </c>
      <c r="J15" s="454">
        <f>IF(C14=0, 0, C14/C15)</f>
        <v>0</v>
      </c>
      <c r="K15" s="171">
        <f>IF(D14=0,0,D14/D15)</f>
        <v>0</v>
      </c>
      <c r="L15" s="171">
        <f>IF(E14=0,0,E14/E15)</f>
        <v>0</v>
      </c>
      <c r="M15" s="171">
        <f>IF(F14=0,0,F14/F15)</f>
        <v>0</v>
      </c>
    </row>
    <row r="16" spans="1:22" ht="24.95" customHeight="1" x14ac:dyDescent="0.2">
      <c r="A16" s="507" t="s">
        <v>60</v>
      </c>
      <c r="B16" s="88" t="s">
        <v>464</v>
      </c>
      <c r="C16" s="187"/>
      <c r="D16" s="187"/>
      <c r="E16" s="187"/>
      <c r="F16" s="187"/>
      <c r="G16" s="106">
        <f t="shared" si="0"/>
        <v>0</v>
      </c>
      <c r="H16" s="509" t="s">
        <v>60</v>
      </c>
      <c r="I16" s="453" t="s">
        <v>464</v>
      </c>
      <c r="J16" s="454">
        <f>IF(G16=0, 0, C16/G16)</f>
        <v>0</v>
      </c>
      <c r="K16" s="171">
        <f t="shared" si="2"/>
        <v>0</v>
      </c>
      <c r="L16" s="171">
        <f t="shared" si="3"/>
        <v>0</v>
      </c>
      <c r="M16" s="171">
        <f t="shared" si="4"/>
        <v>0</v>
      </c>
    </row>
    <row r="17" spans="1:26" ht="24.95" customHeight="1" x14ac:dyDescent="0.2">
      <c r="A17" s="508"/>
      <c r="B17" s="190" t="s">
        <v>465</v>
      </c>
      <c r="C17" s="187"/>
      <c r="D17" s="187"/>
      <c r="E17" s="187"/>
      <c r="F17" s="187"/>
      <c r="G17" s="106">
        <f t="shared" si="0"/>
        <v>0</v>
      </c>
      <c r="H17" s="510"/>
      <c r="I17" s="455" t="s">
        <v>466</v>
      </c>
      <c r="J17" s="454">
        <f>IF(C16=0, 0, C16/C17)</f>
        <v>0</v>
      </c>
      <c r="K17" s="171">
        <f>IF(D16=0,0,D16/D17)</f>
        <v>0</v>
      </c>
      <c r="L17" s="171">
        <f>IF(E16=0,0,E16/E17)</f>
        <v>0</v>
      </c>
      <c r="M17" s="171">
        <f>IF(F16=0,0,F16/F17)</f>
        <v>0</v>
      </c>
    </row>
    <row r="18" spans="1:26" s="14" customFormat="1" ht="24.95" customHeight="1" x14ac:dyDescent="0.2">
      <c r="A18" s="497" t="s">
        <v>383</v>
      </c>
      <c r="B18" s="15" t="s">
        <v>464</v>
      </c>
      <c r="C18" s="29">
        <f t="shared" ref="C18:G19" si="7">SUM(C10,C12,C16,)</f>
        <v>17</v>
      </c>
      <c r="D18" s="29">
        <f t="shared" si="7"/>
        <v>40</v>
      </c>
      <c r="E18" s="29">
        <f t="shared" si="7"/>
        <v>0</v>
      </c>
      <c r="F18" s="29">
        <f t="shared" si="7"/>
        <v>0</v>
      </c>
      <c r="G18" s="29">
        <f t="shared" si="7"/>
        <v>57</v>
      </c>
      <c r="H18" s="499" t="s">
        <v>383</v>
      </c>
      <c r="I18" s="453" t="s">
        <v>464</v>
      </c>
      <c r="J18" s="454">
        <f>IF(C18=0, 0, C18/G18)</f>
        <v>0.2982456140350877</v>
      </c>
      <c r="K18" s="171">
        <f>IF(D18=0, 0, D18/G18)</f>
        <v>0.70175438596491224</v>
      </c>
      <c r="L18" s="171">
        <f>IF(E18=0, 0, E18/G18)</f>
        <v>0</v>
      </c>
      <c r="M18" s="171">
        <f>IF(F18=0, 0, F18/G18)</f>
        <v>0</v>
      </c>
      <c r="Z18" s="101"/>
    </row>
    <row r="19" spans="1:26" ht="24.95" customHeight="1" x14ac:dyDescent="0.2">
      <c r="A19" s="498"/>
      <c r="B19" s="456" t="s">
        <v>465</v>
      </c>
      <c r="C19" s="29">
        <f t="shared" si="7"/>
        <v>34</v>
      </c>
      <c r="D19" s="29">
        <f t="shared" si="7"/>
        <v>200</v>
      </c>
      <c r="E19" s="29">
        <f t="shared" si="7"/>
        <v>0</v>
      </c>
      <c r="F19" s="29">
        <f t="shared" si="7"/>
        <v>1</v>
      </c>
      <c r="G19" s="29">
        <f t="shared" si="7"/>
        <v>235</v>
      </c>
      <c r="H19" s="500"/>
      <c r="I19" s="455" t="s">
        <v>466</v>
      </c>
      <c r="J19" s="454">
        <f>IF(C18=0, 0, C18/C19)</f>
        <v>0.5</v>
      </c>
      <c r="K19" s="171">
        <f>IF(D18=0,0,D18/D19)</f>
        <v>0.2</v>
      </c>
      <c r="L19" s="171">
        <f>IF(E18=0,0,E18/E19)</f>
        <v>0</v>
      </c>
      <c r="M19" s="171">
        <f>IF(F18=0,0,F18/F19)</f>
        <v>0</v>
      </c>
    </row>
    <row r="20" spans="1:26" ht="24.95" customHeight="1" x14ac:dyDescent="0.2">
      <c r="A20" s="457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</row>
    <row r="21" spans="1:26" ht="24.95" customHeight="1" x14ac:dyDescent="0.2">
      <c r="B21" s="459"/>
      <c r="C21" s="459"/>
      <c r="D21" s="459"/>
      <c r="E21" s="459"/>
      <c r="F21" s="459"/>
      <c r="G21" s="460"/>
      <c r="H21" s="460"/>
      <c r="I21" s="460"/>
      <c r="J21" s="460"/>
      <c r="K21" s="460"/>
      <c r="L21" s="460"/>
    </row>
    <row r="22" spans="1:26" ht="24.95" customHeight="1" x14ac:dyDescent="0.2">
      <c r="B22" s="459" t="s">
        <v>467</v>
      </c>
      <c r="C22" s="459"/>
      <c r="D22" s="459"/>
      <c r="E22" s="459"/>
      <c r="F22" s="459"/>
      <c r="G22" s="460"/>
      <c r="H22" s="460"/>
      <c r="I22" s="460"/>
      <c r="J22" s="460"/>
      <c r="K22" s="460"/>
      <c r="L22" s="460"/>
    </row>
    <row r="23" spans="1:26" ht="24.95" customHeight="1" x14ac:dyDescent="0.2">
      <c r="B23" s="459"/>
      <c r="C23" s="459"/>
      <c r="D23" s="459"/>
      <c r="E23" s="459"/>
      <c r="F23" s="459"/>
      <c r="G23" s="460"/>
      <c r="H23" s="460"/>
      <c r="I23" s="460"/>
      <c r="J23" s="460"/>
      <c r="K23" s="460"/>
      <c r="L23" s="460"/>
    </row>
    <row r="24" spans="1:26" ht="24.95" customHeight="1" x14ac:dyDescent="0.2">
      <c r="B24" s="461"/>
      <c r="C24" s="461"/>
      <c r="D24" s="461"/>
      <c r="E24" s="461"/>
      <c r="F24" s="461"/>
      <c r="G24" s="460"/>
      <c r="H24" s="460"/>
      <c r="I24" s="460"/>
      <c r="J24" s="460"/>
      <c r="K24" s="460"/>
      <c r="L24" s="460"/>
    </row>
  </sheetData>
  <mergeCells count="10">
    <mergeCell ref="A18:A19"/>
    <mergeCell ref="H18:H19"/>
    <mergeCell ref="A10:A11"/>
    <mergeCell ref="H10:H11"/>
    <mergeCell ref="A12:A13"/>
    <mergeCell ref="H12:H13"/>
    <mergeCell ref="A16:A17"/>
    <mergeCell ref="H16:H17"/>
    <mergeCell ref="A14:A15"/>
    <mergeCell ref="H14:H15"/>
  </mergeCells>
  <pageMargins left="0.70866141732283472" right="0.70866141732283472" top="0.78740157480314965" bottom="0.78740157480314965" header="0.31496062992125984" footer="0.31496062992125984"/>
  <pageSetup paperSize="9" scale="30" orientation="portrait" r:id="rId1"/>
  <ignoredErrors>
    <ignoredError sqref="J17:M18 J11:M13 K16:M16 K14:M14 J15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"/>
  <sheetViews>
    <sheetView zoomScale="80" zoomScaleNormal="80" workbookViewId="0">
      <selection activeCell="B26" sqref="B26"/>
    </sheetView>
  </sheetViews>
  <sheetFormatPr baseColWidth="10" defaultRowHeight="15" x14ac:dyDescent="0.25"/>
  <cols>
    <col min="1" max="1" width="35" customWidth="1"/>
    <col min="2" max="3" width="21.42578125" customWidth="1"/>
    <col min="4" max="4" width="6.140625" customWidth="1"/>
    <col min="12" max="12" width="4.5703125" customWidth="1"/>
  </cols>
  <sheetData>
    <row r="1" spans="1:12" s="53" customFormat="1" ht="15.75" x14ac:dyDescent="0.25">
      <c r="A1" s="16" t="s">
        <v>352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25">
      <c r="A3" s="19" t="s">
        <v>6</v>
      </c>
      <c r="B3" s="19"/>
      <c r="C3" s="19"/>
      <c r="D3" s="3"/>
      <c r="E3" s="19" t="s">
        <v>18</v>
      </c>
      <c r="F3" s="19"/>
      <c r="G3" s="19"/>
      <c r="H3" s="19"/>
      <c r="I3" s="19"/>
      <c r="J3" s="19"/>
      <c r="K3" s="19"/>
      <c r="L3" s="19"/>
    </row>
    <row r="4" spans="1:12" x14ac:dyDescent="0.25">
      <c r="A4" s="5"/>
      <c r="B4" s="3"/>
      <c r="C4" s="3"/>
      <c r="D4" s="3"/>
      <c r="E4" s="5"/>
      <c r="F4" s="3"/>
      <c r="G4" s="3"/>
      <c r="H4" s="3"/>
      <c r="I4" s="3"/>
      <c r="J4" s="3"/>
      <c r="K4" s="3"/>
    </row>
    <row r="5" spans="1:12" x14ac:dyDescent="0.25">
      <c r="A5" s="24" t="s">
        <v>10</v>
      </c>
      <c r="B5" s="3"/>
      <c r="C5" s="3"/>
      <c r="D5" s="3"/>
      <c r="E5" s="51"/>
      <c r="F5" s="3"/>
      <c r="G5" s="3"/>
      <c r="H5" s="3"/>
      <c r="I5" s="3"/>
      <c r="J5" s="3"/>
      <c r="K5" s="3"/>
    </row>
    <row r="6" spans="1:12" x14ac:dyDescent="0.25">
      <c r="E6" s="51"/>
    </row>
    <row r="7" spans="1:12" x14ac:dyDescent="0.25">
      <c r="A7" s="24" t="s">
        <v>4</v>
      </c>
      <c r="B7" s="24" t="s">
        <v>5</v>
      </c>
      <c r="C7" s="24"/>
      <c r="D7" s="1"/>
      <c r="E7" s="1"/>
      <c r="F7" s="1"/>
      <c r="G7" s="1"/>
      <c r="H7" s="1"/>
      <c r="I7" s="1"/>
      <c r="J7" s="1"/>
      <c r="K7" s="1"/>
    </row>
    <row r="8" spans="1:12" x14ac:dyDescent="0.25">
      <c r="D8" s="1"/>
      <c r="E8" s="1"/>
      <c r="F8" s="1"/>
      <c r="G8" s="1"/>
      <c r="H8" s="1"/>
      <c r="I8" s="1"/>
      <c r="J8" s="1"/>
      <c r="K8" s="1"/>
    </row>
    <row r="9" spans="1:12" ht="45" customHeight="1" x14ac:dyDescent="0.25">
      <c r="A9" s="10" t="s">
        <v>101</v>
      </c>
      <c r="B9" s="44" t="s">
        <v>391</v>
      </c>
      <c r="C9" s="44" t="s">
        <v>100</v>
      </c>
      <c r="D9" s="1"/>
      <c r="E9" s="1"/>
      <c r="F9" s="1"/>
      <c r="G9" s="1"/>
      <c r="H9" s="1"/>
      <c r="I9" s="1"/>
      <c r="J9" s="1"/>
      <c r="K9" s="1"/>
    </row>
    <row r="10" spans="1:12" ht="18.75" customHeight="1" x14ac:dyDescent="0.25">
      <c r="A10" s="76" t="s">
        <v>97</v>
      </c>
      <c r="B10" s="45">
        <v>200000</v>
      </c>
      <c r="C10" s="111">
        <f>B10/$B$14</f>
        <v>4.0000000000000001E-3</v>
      </c>
      <c r="D10" s="1"/>
      <c r="E10" s="1"/>
      <c r="F10" s="1"/>
      <c r="G10" s="1"/>
      <c r="H10" s="1"/>
      <c r="I10" s="1"/>
    </row>
    <row r="11" spans="1:12" ht="18.75" customHeight="1" x14ac:dyDescent="0.25">
      <c r="A11" s="76" t="s">
        <v>14</v>
      </c>
      <c r="B11" s="45">
        <v>300000</v>
      </c>
      <c r="C11" s="111">
        <f>B11/$B$14</f>
        <v>6.0000000000000001E-3</v>
      </c>
    </row>
    <row r="12" spans="1:12" ht="18.75" customHeight="1" x14ac:dyDescent="0.25">
      <c r="A12" s="76" t="s">
        <v>98</v>
      </c>
      <c r="B12" s="45">
        <v>800000</v>
      </c>
      <c r="C12" s="111">
        <f>B12/$B$14</f>
        <v>1.6E-2</v>
      </c>
    </row>
    <row r="13" spans="1:12" ht="18.75" customHeight="1" x14ac:dyDescent="0.25">
      <c r="A13" s="76" t="s">
        <v>99</v>
      </c>
      <c r="B13" s="45">
        <v>6500000</v>
      </c>
      <c r="C13" s="111">
        <f>B13/$B$14</f>
        <v>0.13</v>
      </c>
    </row>
    <row r="14" spans="1:12" ht="18.75" customHeight="1" x14ac:dyDescent="0.25">
      <c r="A14" s="110" t="s">
        <v>417</v>
      </c>
      <c r="B14" s="351">
        <v>50000000</v>
      </c>
      <c r="C14" s="111"/>
    </row>
    <row r="17" spans="2:3" x14ac:dyDescent="0.25">
      <c r="B17" s="344"/>
      <c r="C17" s="320"/>
    </row>
  </sheetData>
  <customSheetViews>
    <customSheetView guid="{44F1111D-E141-4521-B561-50BB9B217F94}" scale="80">
      <pageMargins left="0.70866141732283472" right="0.70866141732283472" top="0.78740157480314965" bottom="0.78740157480314965" header="0.31496062992125984" footer="0.31496062992125984"/>
      <pageSetup paperSize="9" scale="47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47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zoomScale="80" zoomScaleNormal="80" workbookViewId="0">
      <selection activeCell="A30" sqref="A30"/>
    </sheetView>
  </sheetViews>
  <sheetFormatPr baseColWidth="10" defaultRowHeight="15" x14ac:dyDescent="0.25"/>
  <cols>
    <col min="1" max="1" width="41.85546875" customWidth="1"/>
    <col min="2" max="2" width="21.7109375" customWidth="1"/>
    <col min="3" max="3" width="18.5703125" customWidth="1"/>
    <col min="4" max="4" width="7.42578125" customWidth="1"/>
    <col min="10" max="12" width="11.42578125" customWidth="1"/>
  </cols>
  <sheetData>
    <row r="1" spans="1:27" ht="15.75" x14ac:dyDescent="0.25">
      <c r="A1" s="16" t="s">
        <v>351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x14ac:dyDescent="0.25">
      <c r="A2" s="3"/>
      <c r="B2" s="3"/>
      <c r="C2" s="3"/>
      <c r="D2" s="3"/>
      <c r="E2" s="3"/>
      <c r="F2" s="3"/>
      <c r="G2" s="3"/>
      <c r="H2" s="3"/>
      <c r="I2" s="3"/>
    </row>
    <row r="3" spans="1:27" x14ac:dyDescent="0.25">
      <c r="A3" s="19" t="s">
        <v>6</v>
      </c>
      <c r="B3" s="19"/>
      <c r="C3" s="19"/>
      <c r="D3" s="3"/>
      <c r="E3" s="19" t="s">
        <v>18</v>
      </c>
      <c r="F3" s="19"/>
      <c r="G3" s="19"/>
      <c r="H3" s="19"/>
      <c r="I3" s="19"/>
    </row>
    <row r="4" spans="1:27" x14ac:dyDescent="0.25">
      <c r="A4" s="5"/>
      <c r="B4" s="3"/>
      <c r="C4" s="3"/>
      <c r="D4" s="3"/>
      <c r="E4" s="5"/>
      <c r="F4" s="3"/>
      <c r="G4" s="3"/>
      <c r="H4" s="3"/>
      <c r="I4" s="3"/>
    </row>
    <row r="5" spans="1:27" x14ac:dyDescent="0.25">
      <c r="A5" s="24" t="s">
        <v>10</v>
      </c>
      <c r="B5" s="3"/>
      <c r="C5" s="3"/>
      <c r="D5" s="3"/>
      <c r="E5" s="51"/>
      <c r="F5" s="3"/>
      <c r="G5" s="3"/>
      <c r="H5" s="3"/>
      <c r="I5" s="3"/>
    </row>
    <row r="6" spans="1:27" x14ac:dyDescent="0.25">
      <c r="E6" s="51"/>
    </row>
    <row r="7" spans="1:27" x14ac:dyDescent="0.25">
      <c r="A7" s="24" t="s">
        <v>4</v>
      </c>
      <c r="B7" s="24" t="s">
        <v>5</v>
      </c>
      <c r="C7" s="24"/>
      <c r="D7" s="1"/>
      <c r="E7" s="1"/>
      <c r="F7" s="1"/>
      <c r="G7" s="1"/>
      <c r="H7" s="1"/>
      <c r="I7" s="1"/>
    </row>
    <row r="8" spans="1:27" x14ac:dyDescent="0.25">
      <c r="D8" s="1"/>
      <c r="E8" s="1"/>
      <c r="F8" s="1"/>
      <c r="G8" s="1"/>
      <c r="H8" s="1"/>
      <c r="I8" s="1"/>
    </row>
    <row r="9" spans="1:27" ht="41.25" customHeight="1" x14ac:dyDescent="0.25">
      <c r="A9" s="114"/>
      <c r="B9" s="44" t="s">
        <v>275</v>
      </c>
      <c r="C9" s="44" t="s">
        <v>418</v>
      </c>
      <c r="D9" s="1"/>
      <c r="E9" s="1"/>
      <c r="F9" s="1"/>
      <c r="G9" s="1"/>
      <c r="H9" s="1"/>
      <c r="I9" s="1"/>
    </row>
    <row r="10" spans="1:27" x14ac:dyDescent="0.25">
      <c r="A10" s="76" t="s">
        <v>274</v>
      </c>
      <c r="B10" s="187">
        <v>500</v>
      </c>
      <c r="C10" s="111">
        <f>B10/$B$12</f>
        <v>3.0303030303030304E-2</v>
      </c>
    </row>
    <row r="11" spans="1:27" x14ac:dyDescent="0.25">
      <c r="A11" s="76" t="s">
        <v>276</v>
      </c>
      <c r="B11" s="187">
        <v>450</v>
      </c>
      <c r="C11" s="111">
        <f>B11/$B$12</f>
        <v>2.7272727272727271E-2</v>
      </c>
    </row>
    <row r="12" spans="1:27" x14ac:dyDescent="0.25">
      <c r="A12" s="110" t="s">
        <v>419</v>
      </c>
      <c r="B12" s="234">
        <v>16500</v>
      </c>
      <c r="C12" s="111"/>
    </row>
  </sheetData>
  <customSheetViews>
    <customSheetView guid="{44F1111D-E141-4521-B561-50BB9B217F94}" scale="80">
      <pageMargins left="0.7" right="0.7" top="0.78740157499999996" bottom="0.78740157499999996" header="0.3" footer="0.3"/>
      <pageSetup paperSize="9" scale="59" orientation="portrait" horizontalDpi="4294967293" verticalDpi="0" r:id="rId1"/>
    </customSheetView>
  </customSheetViews>
  <pageMargins left="0.7" right="0.7" top="0.78740157499999996" bottom="0.78740157499999996" header="0.3" footer="0.3"/>
  <pageSetup paperSize="9" scale="5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8"/>
  <sheetViews>
    <sheetView showGridLines="0" zoomScale="90" zoomScaleNormal="90" workbookViewId="0">
      <selection activeCell="F34" sqref="F34"/>
    </sheetView>
  </sheetViews>
  <sheetFormatPr baseColWidth="10" defaultColWidth="11.42578125" defaultRowHeight="14.25" x14ac:dyDescent="0.2"/>
  <cols>
    <col min="1" max="6" width="11.42578125" style="1"/>
    <col min="7" max="7" width="55.42578125" style="1" customWidth="1"/>
    <col min="8" max="8" width="23.7109375" style="1" customWidth="1"/>
    <col min="9" max="16384" width="11.42578125" style="1"/>
  </cols>
  <sheetData>
    <row r="1" spans="1:10" ht="13.5" customHeight="1" x14ac:dyDescent="0.25">
      <c r="A1" s="143"/>
      <c r="B1" s="58"/>
      <c r="C1" s="58"/>
      <c r="D1" s="58"/>
      <c r="E1" s="58"/>
      <c r="F1" s="58"/>
      <c r="G1" s="58"/>
      <c r="H1" s="58"/>
      <c r="I1" s="39"/>
      <c r="J1" s="39"/>
    </row>
    <row r="2" spans="1:10" ht="18" x14ac:dyDescent="0.25">
      <c r="A2" s="469" t="s">
        <v>12</v>
      </c>
      <c r="B2" s="469"/>
      <c r="C2" s="469"/>
      <c r="D2" s="132"/>
      <c r="E2" s="132"/>
      <c r="F2" s="132"/>
      <c r="G2" s="132"/>
      <c r="H2" s="132"/>
      <c r="I2" s="39"/>
      <c r="J2" s="39"/>
    </row>
    <row r="3" spans="1:10" ht="15" x14ac:dyDescent="0.25">
      <c r="A3" s="133"/>
      <c r="B3" s="470"/>
      <c r="C3" s="470"/>
      <c r="D3" s="470"/>
      <c r="E3" s="470"/>
      <c r="F3" s="470"/>
      <c r="G3" s="470"/>
      <c r="H3" s="132"/>
      <c r="I3" s="39"/>
      <c r="J3" s="39"/>
    </row>
    <row r="4" spans="1:10" ht="15" x14ac:dyDescent="0.25">
      <c r="A4" s="134" t="s">
        <v>66</v>
      </c>
      <c r="B4" s="470"/>
      <c r="C4" s="470"/>
      <c r="D4" s="470"/>
      <c r="E4" s="470"/>
      <c r="F4" s="470"/>
      <c r="G4" s="470"/>
      <c r="H4" s="132"/>
      <c r="I4" s="39"/>
      <c r="J4" s="39"/>
    </row>
    <row r="5" spans="1:10" x14ac:dyDescent="0.2">
      <c r="A5" s="465" t="s">
        <v>147</v>
      </c>
      <c r="B5" s="465"/>
      <c r="C5" s="465"/>
      <c r="D5" s="465"/>
      <c r="E5" s="465"/>
      <c r="F5" s="465"/>
      <c r="G5" s="465"/>
      <c r="H5" s="465"/>
      <c r="I5" s="39"/>
      <c r="J5" s="39"/>
    </row>
    <row r="6" spans="1:10" x14ac:dyDescent="0.2">
      <c r="A6" s="465" t="s">
        <v>150</v>
      </c>
      <c r="B6" s="465"/>
      <c r="C6" s="465"/>
      <c r="D6" s="465"/>
      <c r="E6" s="465"/>
      <c r="F6" s="465"/>
      <c r="G6" s="465"/>
      <c r="H6" s="465"/>
      <c r="I6" s="39"/>
      <c r="J6" s="39"/>
    </row>
    <row r="7" spans="1:10" x14ac:dyDescent="0.2">
      <c r="A7" s="465" t="s">
        <v>152</v>
      </c>
      <c r="B7" s="465"/>
      <c r="C7" s="465"/>
      <c r="D7" s="465"/>
      <c r="E7" s="465"/>
      <c r="F7" s="465"/>
      <c r="G7" s="465"/>
      <c r="H7" s="465"/>
      <c r="I7" s="39"/>
      <c r="J7" s="39"/>
    </row>
    <row r="8" spans="1:10" s="39" customFormat="1" ht="12.75" customHeight="1" x14ac:dyDescent="0.2">
      <c r="A8" s="465" t="s">
        <v>149</v>
      </c>
      <c r="B8" s="465"/>
      <c r="C8" s="465"/>
      <c r="D8" s="465"/>
      <c r="E8" s="465"/>
      <c r="F8" s="465"/>
      <c r="G8" s="465"/>
      <c r="H8" s="465"/>
    </row>
    <row r="9" spans="1:10" s="39" customFormat="1" ht="12.75" customHeight="1" x14ac:dyDescent="0.2">
      <c r="A9" s="135"/>
      <c r="B9" s="135"/>
      <c r="C9" s="135"/>
      <c r="D9" s="135"/>
      <c r="E9" s="135"/>
      <c r="F9" s="135"/>
      <c r="G9" s="135"/>
      <c r="H9" s="135"/>
    </row>
    <row r="10" spans="1:10" s="39" customFormat="1" ht="12.75" customHeight="1" x14ac:dyDescent="0.2">
      <c r="A10" s="467" t="s">
        <v>153</v>
      </c>
      <c r="B10" s="468"/>
      <c r="C10" s="468"/>
      <c r="D10" s="468"/>
      <c r="E10" s="468"/>
      <c r="F10" s="468"/>
      <c r="G10" s="468"/>
      <c r="H10" s="468"/>
    </row>
    <row r="11" spans="1:10" s="39" customFormat="1" x14ac:dyDescent="0.2">
      <c r="A11" s="136"/>
      <c r="B11" s="136"/>
      <c r="C11" s="136"/>
      <c r="D11" s="136"/>
      <c r="E11" s="136"/>
      <c r="F11" s="136"/>
      <c r="G11" s="136"/>
      <c r="H11" s="136"/>
    </row>
    <row r="12" spans="1:10" x14ac:dyDescent="0.2">
      <c r="A12" s="465" t="s">
        <v>154</v>
      </c>
      <c r="B12" s="465"/>
      <c r="C12" s="465"/>
      <c r="D12" s="465"/>
      <c r="E12" s="465"/>
      <c r="F12" s="465"/>
      <c r="G12" s="465"/>
      <c r="H12" s="465"/>
      <c r="I12" s="39"/>
      <c r="J12" s="39"/>
    </row>
    <row r="13" spans="1:10" x14ac:dyDescent="0.2">
      <c r="A13" s="465" t="s">
        <v>155</v>
      </c>
      <c r="B13" s="465"/>
      <c r="C13" s="465"/>
      <c r="D13" s="465"/>
      <c r="E13" s="465"/>
      <c r="F13" s="465"/>
      <c r="G13" s="465"/>
      <c r="H13" s="465"/>
      <c r="I13" s="39"/>
      <c r="J13" s="39"/>
    </row>
    <row r="14" spans="1:10" x14ac:dyDescent="0.2">
      <c r="A14" s="465" t="s">
        <v>151</v>
      </c>
      <c r="B14" s="465"/>
      <c r="C14" s="465"/>
      <c r="D14" s="465"/>
      <c r="E14" s="465"/>
      <c r="F14" s="465"/>
      <c r="G14" s="465"/>
      <c r="H14" s="465"/>
      <c r="I14" s="39"/>
      <c r="J14" s="39"/>
    </row>
    <row r="15" spans="1:10" x14ac:dyDescent="0.2">
      <c r="A15" s="465"/>
      <c r="B15" s="465"/>
      <c r="C15" s="465"/>
      <c r="D15" s="465"/>
      <c r="E15" s="465"/>
      <c r="F15" s="465"/>
      <c r="G15" s="465"/>
      <c r="H15" s="465"/>
      <c r="I15" s="39"/>
      <c r="J15" s="39"/>
    </row>
    <row r="16" spans="1:10" ht="15" x14ac:dyDescent="0.2">
      <c r="A16" s="466" t="s">
        <v>148</v>
      </c>
      <c r="B16" s="466"/>
      <c r="C16" s="466"/>
      <c r="D16" s="466"/>
      <c r="E16" s="466"/>
      <c r="F16" s="466"/>
      <c r="G16" s="466"/>
      <c r="H16" s="466"/>
      <c r="I16" s="39"/>
      <c r="J16" s="39"/>
    </row>
    <row r="17" spans="1:10" ht="4.5" customHeight="1" x14ac:dyDescent="0.2">
      <c r="A17" s="137"/>
      <c r="B17" s="137"/>
      <c r="C17" s="137"/>
      <c r="D17" s="137"/>
      <c r="E17" s="137"/>
      <c r="F17" s="137"/>
      <c r="G17" s="137"/>
      <c r="H17" s="137"/>
      <c r="I17" s="39"/>
      <c r="J17" s="39"/>
    </row>
    <row r="18" spans="1:10" s="39" customFormat="1" x14ac:dyDescent="0.2">
      <c r="A18" s="464" t="s">
        <v>273</v>
      </c>
      <c r="B18" s="464"/>
      <c r="C18" s="464"/>
      <c r="D18" s="464"/>
      <c r="E18" s="464"/>
      <c r="F18" s="464"/>
      <c r="G18" s="464"/>
      <c r="H18" s="464"/>
    </row>
    <row r="19" spans="1:10" ht="14.25" customHeight="1" x14ac:dyDescent="0.2">
      <c r="A19" s="465" t="s">
        <v>158</v>
      </c>
      <c r="B19" s="465"/>
      <c r="C19" s="465"/>
      <c r="D19" s="465"/>
      <c r="E19" s="465"/>
      <c r="F19" s="465"/>
      <c r="G19" s="465"/>
      <c r="H19" s="465"/>
      <c r="I19" s="39"/>
      <c r="J19" s="39"/>
    </row>
    <row r="20" spans="1:10" ht="5.25" customHeight="1" x14ac:dyDescent="0.2">
      <c r="A20" s="135"/>
      <c r="B20" s="135"/>
      <c r="C20" s="135"/>
      <c r="D20" s="135"/>
      <c r="E20" s="135"/>
      <c r="F20" s="135"/>
      <c r="G20" s="135"/>
      <c r="H20" s="135"/>
      <c r="I20" s="39"/>
      <c r="J20" s="39"/>
    </row>
    <row r="21" spans="1:10" x14ac:dyDescent="0.2">
      <c r="A21" s="464" t="s">
        <v>315</v>
      </c>
      <c r="B21" s="464"/>
      <c r="C21" s="464"/>
      <c r="D21" s="464"/>
      <c r="E21" s="464"/>
      <c r="F21" s="464"/>
      <c r="G21" s="464"/>
      <c r="H21" s="464"/>
      <c r="I21" s="39"/>
      <c r="J21" s="39"/>
    </row>
    <row r="22" spans="1:10" ht="5.25" customHeight="1" x14ac:dyDescent="0.2">
      <c r="A22" s="140"/>
      <c r="B22" s="140"/>
      <c r="C22" s="140"/>
      <c r="D22" s="140"/>
      <c r="E22" s="140"/>
      <c r="F22" s="140"/>
      <c r="G22" s="140"/>
      <c r="H22" s="140"/>
      <c r="I22" s="39"/>
      <c r="J22" s="39"/>
    </row>
    <row r="23" spans="1:10" x14ac:dyDescent="0.2">
      <c r="A23" s="140" t="s">
        <v>430</v>
      </c>
      <c r="B23" s="140"/>
      <c r="C23" s="140"/>
      <c r="D23" s="140"/>
      <c r="E23" s="140"/>
      <c r="F23" s="140"/>
      <c r="G23" s="140"/>
      <c r="H23" s="140"/>
      <c r="I23" s="39"/>
      <c r="J23" s="39"/>
    </row>
    <row r="24" spans="1:10" x14ac:dyDescent="0.2">
      <c r="A24" s="465" t="s">
        <v>272</v>
      </c>
      <c r="B24" s="465"/>
      <c r="C24" s="465"/>
      <c r="D24" s="465"/>
      <c r="E24" s="465"/>
      <c r="F24" s="465"/>
      <c r="G24" s="465"/>
      <c r="H24" s="465"/>
    </row>
    <row r="25" spans="1:10" x14ac:dyDescent="0.2">
      <c r="A25" s="462" t="s">
        <v>270</v>
      </c>
      <c r="B25" s="462"/>
      <c r="C25" s="462"/>
      <c r="D25" s="462"/>
      <c r="E25" s="462"/>
      <c r="F25" s="462"/>
      <c r="G25" s="462"/>
      <c r="H25" s="138"/>
    </row>
    <row r="26" spans="1:10" x14ac:dyDescent="0.2">
      <c r="A26" s="462" t="s">
        <v>271</v>
      </c>
      <c r="B26" s="462"/>
      <c r="C26" s="462"/>
      <c r="D26" s="462"/>
      <c r="E26" s="462"/>
      <c r="F26" s="462"/>
      <c r="G26" s="462"/>
      <c r="H26" s="138"/>
    </row>
    <row r="27" spans="1:10" ht="5.25" customHeight="1" x14ac:dyDescent="0.2">
      <c r="A27" s="139"/>
      <c r="B27" s="139"/>
      <c r="C27" s="139"/>
      <c r="D27" s="139"/>
      <c r="E27" s="139"/>
      <c r="F27" s="139"/>
      <c r="G27" s="139"/>
      <c r="H27" s="138"/>
    </row>
    <row r="28" spans="1:10" ht="15" x14ac:dyDescent="0.2">
      <c r="A28" s="463" t="s">
        <v>314</v>
      </c>
      <c r="B28" s="463"/>
      <c r="C28" s="463"/>
      <c r="D28" s="463"/>
      <c r="E28" s="463"/>
      <c r="F28" s="463"/>
      <c r="G28" s="463"/>
      <c r="H28" s="138"/>
    </row>
    <row r="29" spans="1:10" ht="6" customHeight="1" x14ac:dyDescent="0.2">
      <c r="A29" s="140"/>
      <c r="B29" s="140"/>
      <c r="C29" s="140"/>
      <c r="D29" s="140"/>
      <c r="E29" s="140"/>
      <c r="F29" s="140"/>
      <c r="G29" s="140"/>
      <c r="H29" s="138"/>
    </row>
    <row r="30" spans="1:10" x14ac:dyDescent="0.2">
      <c r="A30" s="464" t="s">
        <v>313</v>
      </c>
      <c r="B30" s="464"/>
      <c r="C30" s="464"/>
      <c r="D30" s="464"/>
      <c r="E30" s="464"/>
      <c r="F30" s="464"/>
      <c r="G30" s="464"/>
      <c r="H30" s="138"/>
      <c r="I30" s="39"/>
      <c r="J30" s="39"/>
    </row>
    <row r="31" spans="1:10" s="39" customFormat="1" ht="15" x14ac:dyDescent="0.25">
      <c r="A31" s="141"/>
      <c r="B31" s="138"/>
      <c r="C31" s="138"/>
      <c r="D31" s="138"/>
      <c r="E31" s="138"/>
      <c r="F31" s="138"/>
      <c r="G31" s="138"/>
      <c r="H31" s="138"/>
    </row>
    <row r="32" spans="1:10" s="39" customFormat="1" ht="15" x14ac:dyDescent="0.25">
      <c r="A32" s="141"/>
      <c r="B32" s="138"/>
      <c r="C32" s="138"/>
      <c r="D32" s="138"/>
      <c r="E32" s="138"/>
      <c r="F32" s="138"/>
      <c r="G32" s="138"/>
      <c r="H32" s="138"/>
    </row>
    <row r="33" spans="1:10" x14ac:dyDescent="0.2">
      <c r="A33" s="138"/>
      <c r="B33" s="138"/>
      <c r="C33" s="138"/>
      <c r="D33" s="138"/>
      <c r="E33" s="138"/>
      <c r="F33" s="138"/>
      <c r="G33" s="138"/>
      <c r="H33" s="138"/>
      <c r="I33" s="39"/>
      <c r="J33" s="39"/>
    </row>
    <row r="34" spans="1:10" ht="15" x14ac:dyDescent="0.25">
      <c r="A34" s="66" t="s">
        <v>300</v>
      </c>
      <c r="B34" s="142"/>
      <c r="C34" s="142"/>
      <c r="D34" s="142"/>
      <c r="E34" s="65"/>
      <c r="F34" s="65"/>
      <c r="G34" s="65"/>
      <c r="H34" s="65"/>
    </row>
    <row r="35" spans="1:10" ht="5.25" customHeight="1" x14ac:dyDescent="0.2">
      <c r="A35" s="65"/>
      <c r="B35" s="142"/>
      <c r="C35" s="142"/>
      <c r="D35" s="142"/>
      <c r="E35" s="65"/>
      <c r="F35" s="65"/>
      <c r="G35" s="65"/>
      <c r="H35" s="65"/>
    </row>
    <row r="36" spans="1:10" x14ac:dyDescent="0.2">
      <c r="A36" s="65" t="s">
        <v>301</v>
      </c>
      <c r="B36" s="142"/>
      <c r="C36" s="142"/>
      <c r="D36" s="142"/>
      <c r="E36" s="65"/>
      <c r="F36" s="65"/>
      <c r="G36" s="65"/>
      <c r="H36" s="65"/>
    </row>
    <row r="37" spans="1:10" s="39" customFormat="1" x14ac:dyDescent="0.2">
      <c r="A37" s="363" t="s">
        <v>302</v>
      </c>
      <c r="B37" s="65"/>
      <c r="C37" s="65"/>
      <c r="D37" s="65"/>
      <c r="E37" s="65"/>
      <c r="F37" s="65"/>
      <c r="G37" s="65"/>
      <c r="H37" s="65"/>
      <c r="I37" s="1"/>
      <c r="J37" s="1"/>
    </row>
    <row r="38" spans="1:10" x14ac:dyDescent="0.2">
      <c r="A38" s="363" t="s">
        <v>303</v>
      </c>
      <c r="B38" s="65"/>
      <c r="C38" s="65"/>
      <c r="D38" s="65"/>
      <c r="E38" s="65"/>
      <c r="F38" s="65"/>
      <c r="G38" s="65"/>
      <c r="H38" s="65"/>
    </row>
    <row r="39" spans="1:10" x14ac:dyDescent="0.2">
      <c r="A39" s="232" t="s">
        <v>309</v>
      </c>
      <c r="B39" s="58"/>
      <c r="C39" s="58"/>
      <c r="D39" s="58"/>
      <c r="E39" s="58"/>
      <c r="F39" s="58"/>
      <c r="G39" s="58"/>
      <c r="H39" s="58"/>
      <c r="I39" s="39"/>
      <c r="J39" s="39"/>
    </row>
    <row r="40" spans="1:10" x14ac:dyDescent="0.2">
      <c r="A40" s="1" t="s">
        <v>304</v>
      </c>
      <c r="B40" s="51"/>
      <c r="C40" s="51"/>
    </row>
    <row r="41" spans="1:10" x14ac:dyDescent="0.2">
      <c r="B41" s="51"/>
      <c r="C41" s="51"/>
    </row>
    <row r="42" spans="1:10" x14ac:dyDescent="0.2">
      <c r="A42" s="162" t="s">
        <v>305</v>
      </c>
      <c r="B42" s="51"/>
      <c r="C42" s="51"/>
    </row>
    <row r="43" spans="1:10" x14ac:dyDescent="0.2">
      <c r="A43" s="162" t="s">
        <v>306</v>
      </c>
      <c r="B43" s="51"/>
      <c r="C43" s="51"/>
    </row>
    <row r="44" spans="1:10" x14ac:dyDescent="0.2">
      <c r="A44" s="361" t="s">
        <v>307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x14ac:dyDescent="0.2">
      <c r="A45" s="162" t="s">
        <v>308</v>
      </c>
      <c r="B45" s="51"/>
      <c r="C45" s="51"/>
    </row>
    <row r="46" spans="1:10" x14ac:dyDescent="0.2">
      <c r="A46" s="162" t="s">
        <v>310</v>
      </c>
      <c r="B46" s="51"/>
      <c r="C46" s="51"/>
    </row>
    <row r="47" spans="1:10" s="39" customFormat="1" x14ac:dyDescent="0.2">
      <c r="A47" s="1"/>
      <c r="B47" s="51"/>
      <c r="C47" s="51"/>
      <c r="D47" s="1"/>
      <c r="E47" s="1"/>
      <c r="F47" s="1"/>
      <c r="G47" s="1"/>
      <c r="H47" s="1"/>
      <c r="I47" s="1"/>
      <c r="J47" s="1"/>
    </row>
    <row r="49" spans="1:10" ht="15" x14ac:dyDescent="0.25">
      <c r="A49" s="28"/>
    </row>
    <row r="50" spans="1:10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2" spans="1:10" x14ac:dyDescent="0.2">
      <c r="A52" s="52"/>
    </row>
    <row r="55" spans="1:10" s="39" customFormat="1" x14ac:dyDescent="0.2"/>
    <row r="57" spans="1:10" x14ac:dyDescent="0.2">
      <c r="A57" s="52"/>
    </row>
    <row r="58" spans="1:10" x14ac:dyDescent="0.2">
      <c r="A58" s="52"/>
    </row>
    <row r="59" spans="1:10" x14ac:dyDescent="0.2">
      <c r="A59" s="52"/>
    </row>
    <row r="60" spans="1:10" x14ac:dyDescent="0.2">
      <c r="A60" s="52"/>
    </row>
    <row r="61" spans="1:10" x14ac:dyDescent="0.2">
      <c r="A61" s="52"/>
    </row>
    <row r="62" spans="1:10" x14ac:dyDescent="0.2">
      <c r="A62" s="52"/>
    </row>
    <row r="64" spans="1:10" s="39" customFormat="1" ht="15" x14ac:dyDescent="0.25">
      <c r="A64" s="54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70" spans="1:10" s="39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2" spans="1:10" ht="15" x14ac:dyDescent="0.25">
      <c r="A72" s="28"/>
      <c r="B72"/>
    </row>
    <row r="73" spans="1:10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x14ac:dyDescent="0.2">
      <c r="A74" s="2"/>
    </row>
    <row r="82" spans="1:10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x14ac:dyDescent="0.2">
      <c r="A83" s="2"/>
    </row>
    <row r="84" spans="1:10" x14ac:dyDescent="0.2">
      <c r="A84" s="2"/>
    </row>
    <row r="86" spans="1:10" x14ac:dyDescent="0.2">
      <c r="A86" s="2"/>
    </row>
    <row r="87" spans="1:10" ht="15" x14ac:dyDescent="0.25">
      <c r="A87" s="28"/>
    </row>
    <row r="88" spans="1:10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</row>
  </sheetData>
  <customSheetViews>
    <customSheetView guid="{44F1111D-E141-4521-B561-50BB9B217F94}" scale="90" showGridLines="0" fitToPage="1">
      <selection activeCell="C38" sqref="C38"/>
      <rowBreaks count="1" manualBreakCount="1">
        <brk id="88" max="7" man="1"/>
      </rowBreaks>
      <pageMargins left="0.70866141732283472" right="0.70866141732283472" top="0.78740157480314965" bottom="0.78740157480314965" header="0.31496062992125984" footer="0.31496062992125984"/>
      <pageSetup paperSize="9" scale="95" fitToHeight="2" orientation="portrait" r:id="rId1"/>
    </customSheetView>
  </customSheetViews>
  <mergeCells count="25">
    <mergeCell ref="A10:H10"/>
    <mergeCell ref="A2:C2"/>
    <mergeCell ref="B3:B4"/>
    <mergeCell ref="C3:C4"/>
    <mergeCell ref="D3:D4"/>
    <mergeCell ref="E3:E4"/>
    <mergeCell ref="F3:F4"/>
    <mergeCell ref="G3:G4"/>
    <mergeCell ref="A5:H5"/>
    <mergeCell ref="A6:H6"/>
    <mergeCell ref="A7:H7"/>
    <mergeCell ref="A8:H8"/>
    <mergeCell ref="A12:H12"/>
    <mergeCell ref="A13:H13"/>
    <mergeCell ref="A14:H14"/>
    <mergeCell ref="A15:H15"/>
    <mergeCell ref="A16:H16"/>
    <mergeCell ref="A25:G25"/>
    <mergeCell ref="A26:G26"/>
    <mergeCell ref="A28:G28"/>
    <mergeCell ref="A30:G30"/>
    <mergeCell ref="A18:H18"/>
    <mergeCell ref="A19:H19"/>
    <mergeCell ref="A21:H21"/>
    <mergeCell ref="A24:H24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r:id="rId2"/>
  <rowBreaks count="1" manualBreakCount="1">
    <brk id="8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90"/>
  <sheetViews>
    <sheetView zoomScale="60" zoomScaleNormal="60" zoomScaleSheetLayoutView="20" workbookViewId="0">
      <selection activeCell="B5" sqref="B5"/>
    </sheetView>
  </sheetViews>
  <sheetFormatPr baseColWidth="10" defaultColWidth="11.42578125" defaultRowHeight="24.95" customHeight="1" x14ac:dyDescent="0.2"/>
  <cols>
    <col min="1" max="1" width="35.28515625" style="3" customWidth="1"/>
    <col min="2" max="2" width="67.42578125" style="3" customWidth="1"/>
    <col min="3" max="11" width="9.140625" style="3" customWidth="1"/>
    <col min="12" max="12" width="47.28515625" style="3" hidden="1" customWidth="1"/>
    <col min="13" max="13" width="11.42578125" style="3" customWidth="1"/>
    <col min="14" max="16384" width="11.42578125" style="3"/>
  </cols>
  <sheetData>
    <row r="1" spans="1:25" s="17" customFormat="1" ht="24.95" customHeight="1" x14ac:dyDescent="0.25">
      <c r="A1" s="16" t="s">
        <v>350</v>
      </c>
    </row>
    <row r="2" spans="1:25" ht="24.95" customHeight="1" x14ac:dyDescent="0.2">
      <c r="A2" s="55"/>
      <c r="C2" s="8"/>
      <c r="D2" s="8"/>
      <c r="E2" s="8"/>
    </row>
    <row r="3" spans="1:25" ht="24.9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N3" s="19" t="s">
        <v>11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95" customHeight="1" x14ac:dyDescent="0.2">
      <c r="A4" s="5"/>
      <c r="C4" s="8"/>
      <c r="D4" s="8"/>
      <c r="E4" s="8"/>
      <c r="N4" s="5"/>
    </row>
    <row r="5" spans="1:25" ht="24.95" customHeight="1" x14ac:dyDescent="0.2">
      <c r="A5" s="24" t="s">
        <v>10</v>
      </c>
      <c r="C5" s="8"/>
      <c r="D5" s="8"/>
      <c r="E5" s="8"/>
    </row>
    <row r="6" spans="1:25" ht="24.95" customHeight="1" x14ac:dyDescent="0.2">
      <c r="C6" s="8"/>
      <c r="D6" s="8"/>
      <c r="E6" s="8"/>
    </row>
    <row r="7" spans="1:25" ht="24.95" customHeight="1" x14ac:dyDescent="0.25">
      <c r="A7" s="6" t="s">
        <v>27</v>
      </c>
      <c r="C7" s="8"/>
      <c r="D7" s="8"/>
      <c r="E7" s="8"/>
    </row>
    <row r="8" spans="1:25" ht="24.95" customHeight="1" x14ac:dyDescent="0.2">
      <c r="C8" s="8"/>
      <c r="D8" s="8"/>
      <c r="E8" s="8"/>
    </row>
    <row r="9" spans="1:25" ht="24.95" customHeight="1" x14ac:dyDescent="0.2">
      <c r="A9" s="77" t="s">
        <v>266</v>
      </c>
      <c r="B9" s="77" t="s">
        <v>9</v>
      </c>
      <c r="C9" s="25"/>
      <c r="D9" s="25"/>
      <c r="E9" s="25"/>
      <c r="F9" s="24"/>
      <c r="G9" s="24"/>
      <c r="H9" s="24"/>
      <c r="I9" s="24"/>
      <c r="J9" s="24"/>
      <c r="K9" s="24"/>
    </row>
    <row r="10" spans="1:25" ht="24.95" customHeight="1" x14ac:dyDescent="0.2">
      <c r="C10" s="8"/>
      <c r="D10" s="8"/>
      <c r="E10" s="8"/>
    </row>
    <row r="11" spans="1:25" s="13" customFormat="1" ht="27.75" customHeight="1" x14ac:dyDescent="0.25">
      <c r="A11" s="227" t="s">
        <v>1</v>
      </c>
      <c r="B11" s="377" t="s">
        <v>7</v>
      </c>
      <c r="C11" s="378" t="s">
        <v>347</v>
      </c>
      <c r="D11" s="378" t="s">
        <v>348</v>
      </c>
      <c r="E11" s="378" t="s">
        <v>349</v>
      </c>
      <c r="F11" s="378" t="s">
        <v>442</v>
      </c>
      <c r="G11" s="378" t="s">
        <v>383</v>
      </c>
      <c r="H11" s="378" t="s">
        <v>375</v>
      </c>
      <c r="I11" s="378" t="s">
        <v>376</v>
      </c>
      <c r="J11" s="378" t="s">
        <v>377</v>
      </c>
      <c r="K11" s="378" t="s">
        <v>443</v>
      </c>
      <c r="L11" s="75"/>
      <c r="M11" s="31"/>
    </row>
    <row r="12" spans="1:25" ht="24.95" customHeight="1" x14ac:dyDescent="0.2">
      <c r="A12" s="471" t="s">
        <v>183</v>
      </c>
      <c r="B12" s="379" t="s">
        <v>161</v>
      </c>
      <c r="C12" s="172">
        <v>263</v>
      </c>
      <c r="D12" s="172">
        <v>700</v>
      </c>
      <c r="E12" s="172">
        <v>3</v>
      </c>
      <c r="F12" s="172">
        <v>0</v>
      </c>
      <c r="G12" s="158">
        <f>SUM(C12:F12)</f>
        <v>966</v>
      </c>
      <c r="H12" s="159">
        <f>IF(G12=0, 0, C12/G12)</f>
        <v>0.2722567287784679</v>
      </c>
      <c r="I12" s="159">
        <f>IF(G12=0,0, D12/G12)</f>
        <v>0.72463768115942029</v>
      </c>
      <c r="J12" s="159">
        <f>IF(G12=0,0, E12/G12)</f>
        <v>3.105590062111801E-3</v>
      </c>
      <c r="K12" s="159">
        <f>IF(G12=0, 0, F12/G12)</f>
        <v>0</v>
      </c>
      <c r="L12" s="73"/>
      <c r="M12" s="8"/>
    </row>
    <row r="13" spans="1:25" ht="24.95" customHeight="1" x14ac:dyDescent="0.2">
      <c r="A13" s="471"/>
      <c r="B13" s="379" t="s">
        <v>160</v>
      </c>
      <c r="C13" s="172">
        <v>91</v>
      </c>
      <c r="D13" s="172">
        <v>179</v>
      </c>
      <c r="E13" s="172">
        <v>0</v>
      </c>
      <c r="F13" s="172">
        <v>0</v>
      </c>
      <c r="G13" s="158">
        <f t="shared" ref="G13:G32" si="0">SUM(C13:F13)</f>
        <v>270</v>
      </c>
      <c r="H13" s="159">
        <f t="shared" ref="H13:H33" si="1">IF(G13=0, 0, C13/G13)</f>
        <v>0.33703703703703702</v>
      </c>
      <c r="I13" s="159">
        <f t="shared" ref="I13:I33" si="2">IF(G13=0,0, D13/G13)</f>
        <v>0.66296296296296298</v>
      </c>
      <c r="J13" s="159">
        <f t="shared" ref="J13:J33" si="3">IF(G13=0,0, E13/G13)</f>
        <v>0</v>
      </c>
      <c r="K13" s="159">
        <f t="shared" ref="K13:K33" si="4">IF(G13=0, 0, F13/G13)</f>
        <v>0</v>
      </c>
      <c r="L13" s="73"/>
      <c r="M13" s="8"/>
    </row>
    <row r="14" spans="1:25" ht="24.95" customHeight="1" x14ac:dyDescent="0.2">
      <c r="A14" s="471" t="s">
        <v>184</v>
      </c>
      <c r="B14" s="380" t="s">
        <v>262</v>
      </c>
      <c r="C14" s="172"/>
      <c r="D14" s="172"/>
      <c r="E14" s="172"/>
      <c r="F14" s="172"/>
      <c r="G14" s="158">
        <f t="shared" si="0"/>
        <v>0</v>
      </c>
      <c r="H14" s="159">
        <f t="shared" si="1"/>
        <v>0</v>
      </c>
      <c r="I14" s="159">
        <f t="shared" si="2"/>
        <v>0</v>
      </c>
      <c r="J14" s="159">
        <f t="shared" si="3"/>
        <v>0</v>
      </c>
      <c r="K14" s="159">
        <f t="shared" si="4"/>
        <v>0</v>
      </c>
      <c r="L14" s="73"/>
      <c r="M14" s="8"/>
    </row>
    <row r="15" spans="1:25" ht="24.95" customHeight="1" x14ac:dyDescent="0.2">
      <c r="A15" s="471"/>
      <c r="B15" s="380" t="s">
        <v>162</v>
      </c>
      <c r="C15" s="172"/>
      <c r="D15" s="172"/>
      <c r="E15" s="172"/>
      <c r="F15" s="172"/>
      <c r="G15" s="158">
        <f t="shared" si="0"/>
        <v>0</v>
      </c>
      <c r="H15" s="159">
        <f t="shared" si="1"/>
        <v>0</v>
      </c>
      <c r="I15" s="159">
        <f t="shared" si="2"/>
        <v>0</v>
      </c>
      <c r="J15" s="159">
        <f t="shared" si="3"/>
        <v>0</v>
      </c>
      <c r="K15" s="159">
        <f t="shared" si="4"/>
        <v>0</v>
      </c>
      <c r="L15" s="73"/>
      <c r="M15" s="8"/>
    </row>
    <row r="16" spans="1:25" ht="24.95" customHeight="1" x14ac:dyDescent="0.2">
      <c r="A16" s="471"/>
      <c r="B16" s="380" t="s">
        <v>163</v>
      </c>
      <c r="C16" s="172"/>
      <c r="D16" s="172"/>
      <c r="E16" s="172"/>
      <c r="F16" s="172"/>
      <c r="G16" s="158">
        <f t="shared" si="0"/>
        <v>0</v>
      </c>
      <c r="H16" s="159">
        <f t="shared" si="1"/>
        <v>0</v>
      </c>
      <c r="I16" s="159">
        <f t="shared" si="2"/>
        <v>0</v>
      </c>
      <c r="J16" s="159">
        <f t="shared" si="3"/>
        <v>0</v>
      </c>
      <c r="K16" s="159">
        <f t="shared" si="4"/>
        <v>0</v>
      </c>
      <c r="L16" s="73"/>
      <c r="M16" s="8"/>
    </row>
    <row r="17" spans="1:13" ht="24.95" customHeight="1" x14ac:dyDescent="0.2">
      <c r="A17" s="471" t="s">
        <v>185</v>
      </c>
      <c r="B17" s="380" t="s">
        <v>164</v>
      </c>
      <c r="C17" s="172"/>
      <c r="D17" s="172"/>
      <c r="E17" s="172"/>
      <c r="F17" s="172"/>
      <c r="G17" s="158">
        <f t="shared" si="0"/>
        <v>0</v>
      </c>
      <c r="H17" s="159">
        <f t="shared" si="1"/>
        <v>0</v>
      </c>
      <c r="I17" s="159">
        <f t="shared" si="2"/>
        <v>0</v>
      </c>
      <c r="J17" s="159">
        <f t="shared" si="3"/>
        <v>0</v>
      </c>
      <c r="K17" s="159">
        <f t="shared" si="4"/>
        <v>0</v>
      </c>
      <c r="L17" s="73"/>
      <c r="M17" s="8"/>
    </row>
    <row r="18" spans="1:13" ht="24.95" customHeight="1" x14ac:dyDescent="0.2">
      <c r="A18" s="471"/>
      <c r="B18" s="380" t="s">
        <v>165</v>
      </c>
      <c r="C18" s="172"/>
      <c r="D18" s="172"/>
      <c r="E18" s="172"/>
      <c r="F18" s="172"/>
      <c r="G18" s="158">
        <f t="shared" si="0"/>
        <v>0</v>
      </c>
      <c r="H18" s="159">
        <f t="shared" si="1"/>
        <v>0</v>
      </c>
      <c r="I18" s="159">
        <f t="shared" si="2"/>
        <v>0</v>
      </c>
      <c r="J18" s="159">
        <f t="shared" si="3"/>
        <v>0</v>
      </c>
      <c r="K18" s="159">
        <f t="shared" si="4"/>
        <v>0</v>
      </c>
      <c r="L18" s="73"/>
      <c r="M18" s="8"/>
    </row>
    <row r="19" spans="1:13" ht="24.95" customHeight="1" x14ac:dyDescent="0.2">
      <c r="A19" s="471" t="s">
        <v>186</v>
      </c>
      <c r="B19" s="380" t="s">
        <v>166</v>
      </c>
      <c r="C19" s="172"/>
      <c r="D19" s="172"/>
      <c r="E19" s="172"/>
      <c r="F19" s="172"/>
      <c r="G19" s="158">
        <f t="shared" si="0"/>
        <v>0</v>
      </c>
      <c r="H19" s="159">
        <f t="shared" si="1"/>
        <v>0</v>
      </c>
      <c r="I19" s="159">
        <f t="shared" si="2"/>
        <v>0</v>
      </c>
      <c r="J19" s="159">
        <f t="shared" si="3"/>
        <v>0</v>
      </c>
      <c r="K19" s="159">
        <f t="shared" si="4"/>
        <v>0</v>
      </c>
      <c r="L19" s="73"/>
      <c r="M19" s="8"/>
    </row>
    <row r="20" spans="1:13" ht="24.95" customHeight="1" x14ac:dyDescent="0.2">
      <c r="A20" s="471"/>
      <c r="B20" s="380" t="s">
        <v>167</v>
      </c>
      <c r="C20" s="172"/>
      <c r="D20" s="172"/>
      <c r="E20" s="172"/>
      <c r="F20" s="172"/>
      <c r="G20" s="158">
        <f t="shared" si="0"/>
        <v>0</v>
      </c>
      <c r="H20" s="159">
        <f t="shared" si="1"/>
        <v>0</v>
      </c>
      <c r="I20" s="159">
        <f t="shared" si="2"/>
        <v>0</v>
      </c>
      <c r="J20" s="159">
        <f t="shared" si="3"/>
        <v>0</v>
      </c>
      <c r="K20" s="159">
        <f t="shared" si="4"/>
        <v>0</v>
      </c>
      <c r="L20" s="73"/>
      <c r="M20" s="8"/>
    </row>
    <row r="21" spans="1:13" ht="24.95" customHeight="1" thickBot="1" x14ac:dyDescent="0.25">
      <c r="A21" s="474"/>
      <c r="B21" s="382" t="s">
        <v>168</v>
      </c>
      <c r="C21" s="174"/>
      <c r="D21" s="174"/>
      <c r="E21" s="174"/>
      <c r="F21" s="174"/>
      <c r="G21" s="163">
        <f t="shared" si="0"/>
        <v>0</v>
      </c>
      <c r="H21" s="164">
        <f t="shared" si="1"/>
        <v>0</v>
      </c>
      <c r="I21" s="164">
        <f t="shared" si="2"/>
        <v>0</v>
      </c>
      <c r="J21" s="164">
        <f t="shared" si="3"/>
        <v>0</v>
      </c>
      <c r="K21" s="164">
        <f t="shared" si="4"/>
        <v>0</v>
      </c>
      <c r="L21" s="73"/>
      <c r="M21" s="8"/>
    </row>
    <row r="22" spans="1:13" ht="24.95" customHeight="1" thickBot="1" x14ac:dyDescent="0.25">
      <c r="A22" s="384" t="s">
        <v>169</v>
      </c>
      <c r="B22" s="385"/>
      <c r="C22" s="386">
        <f>SUM(C12:C21)</f>
        <v>354</v>
      </c>
      <c r="D22" s="386">
        <f>SUM(D12:D21)</f>
        <v>879</v>
      </c>
      <c r="E22" s="386">
        <f>SUM(E12:E21)</f>
        <v>3</v>
      </c>
      <c r="F22" s="386">
        <f>SUM(F12:F21)</f>
        <v>0</v>
      </c>
      <c r="G22" s="386">
        <f>SUM(G12:G21)</f>
        <v>1236</v>
      </c>
      <c r="H22" s="387">
        <f t="shared" si="1"/>
        <v>0.28640776699029125</v>
      </c>
      <c r="I22" s="387">
        <f t="shared" si="2"/>
        <v>0.71116504854368934</v>
      </c>
      <c r="J22" s="387">
        <f t="shared" si="3"/>
        <v>2.4271844660194173E-3</v>
      </c>
      <c r="K22" s="387">
        <f t="shared" si="4"/>
        <v>0</v>
      </c>
      <c r="L22" s="73"/>
      <c r="M22" s="8"/>
    </row>
    <row r="23" spans="1:13" ht="24.95" customHeight="1" x14ac:dyDescent="0.2">
      <c r="A23" s="475" t="s">
        <v>187</v>
      </c>
      <c r="B23" s="383" t="s">
        <v>170</v>
      </c>
      <c r="C23" s="173"/>
      <c r="D23" s="173"/>
      <c r="E23" s="173"/>
      <c r="F23" s="173"/>
      <c r="G23" s="160">
        <f t="shared" si="0"/>
        <v>0</v>
      </c>
      <c r="H23" s="161">
        <f t="shared" si="1"/>
        <v>0</v>
      </c>
      <c r="I23" s="161">
        <f t="shared" si="2"/>
        <v>0</v>
      </c>
      <c r="J23" s="161">
        <f t="shared" si="3"/>
        <v>0</v>
      </c>
      <c r="K23" s="161">
        <f t="shared" si="4"/>
        <v>0</v>
      </c>
      <c r="L23" s="73"/>
      <c r="M23" s="8"/>
    </row>
    <row r="24" spans="1:13" ht="24.95" customHeight="1" x14ac:dyDescent="0.2">
      <c r="A24" s="471"/>
      <c r="B24" s="380" t="s">
        <v>172</v>
      </c>
      <c r="C24" s="172"/>
      <c r="D24" s="172"/>
      <c r="E24" s="172"/>
      <c r="F24" s="172"/>
      <c r="G24" s="158">
        <f t="shared" si="0"/>
        <v>0</v>
      </c>
      <c r="H24" s="159">
        <f t="shared" si="1"/>
        <v>0</v>
      </c>
      <c r="I24" s="159">
        <f t="shared" si="2"/>
        <v>0</v>
      </c>
      <c r="J24" s="159">
        <f t="shared" si="3"/>
        <v>0</v>
      </c>
      <c r="K24" s="159">
        <f t="shared" si="4"/>
        <v>0</v>
      </c>
      <c r="L24" s="73"/>
      <c r="M24" s="8"/>
    </row>
    <row r="25" spans="1:13" ht="24.95" customHeight="1" x14ac:dyDescent="0.2">
      <c r="A25" s="471"/>
      <c r="B25" s="380" t="s">
        <v>171</v>
      </c>
      <c r="C25" s="172"/>
      <c r="D25" s="172"/>
      <c r="E25" s="172"/>
      <c r="F25" s="172"/>
      <c r="G25" s="158">
        <f t="shared" si="0"/>
        <v>0</v>
      </c>
      <c r="H25" s="159">
        <f t="shared" si="1"/>
        <v>0</v>
      </c>
      <c r="I25" s="159">
        <f t="shared" si="2"/>
        <v>0</v>
      </c>
      <c r="J25" s="159">
        <f t="shared" si="3"/>
        <v>0</v>
      </c>
      <c r="K25" s="159">
        <f t="shared" si="4"/>
        <v>0</v>
      </c>
      <c r="L25" s="73"/>
      <c r="M25" s="8"/>
    </row>
    <row r="26" spans="1:13" ht="24.95" customHeight="1" x14ac:dyDescent="0.2">
      <c r="A26" s="471" t="s">
        <v>188</v>
      </c>
      <c r="B26" s="380" t="s">
        <v>173</v>
      </c>
      <c r="C26" s="172"/>
      <c r="D26" s="172"/>
      <c r="E26" s="172"/>
      <c r="F26" s="172"/>
      <c r="G26" s="158">
        <f t="shared" si="0"/>
        <v>0</v>
      </c>
      <c r="H26" s="159">
        <f t="shared" si="1"/>
        <v>0</v>
      </c>
      <c r="I26" s="159">
        <f t="shared" si="2"/>
        <v>0</v>
      </c>
      <c r="J26" s="159">
        <f t="shared" si="3"/>
        <v>0</v>
      </c>
      <c r="K26" s="159">
        <f t="shared" si="4"/>
        <v>0</v>
      </c>
      <c r="L26" s="73"/>
      <c r="M26" s="8"/>
    </row>
    <row r="27" spans="1:13" ht="24.95" customHeight="1" x14ac:dyDescent="0.2">
      <c r="A27" s="471"/>
      <c r="B27" s="380" t="s">
        <v>174</v>
      </c>
      <c r="C27" s="172"/>
      <c r="D27" s="172"/>
      <c r="E27" s="172"/>
      <c r="F27" s="172"/>
      <c r="G27" s="158">
        <f t="shared" si="0"/>
        <v>0</v>
      </c>
      <c r="H27" s="159">
        <f t="shared" si="1"/>
        <v>0</v>
      </c>
      <c r="I27" s="159">
        <f t="shared" si="2"/>
        <v>0</v>
      </c>
      <c r="J27" s="159">
        <f t="shared" si="3"/>
        <v>0</v>
      </c>
      <c r="K27" s="159">
        <f t="shared" si="4"/>
        <v>0</v>
      </c>
      <c r="L27" s="73"/>
      <c r="M27" s="8"/>
    </row>
    <row r="28" spans="1:13" ht="24.95" customHeight="1" x14ac:dyDescent="0.2">
      <c r="A28" s="471"/>
      <c r="B28" s="380" t="s">
        <v>175</v>
      </c>
      <c r="C28" s="172"/>
      <c r="D28" s="172"/>
      <c r="E28" s="172"/>
      <c r="F28" s="172"/>
      <c r="G28" s="158">
        <f t="shared" si="0"/>
        <v>0</v>
      </c>
      <c r="H28" s="159">
        <f t="shared" si="1"/>
        <v>0</v>
      </c>
      <c r="I28" s="159">
        <f t="shared" si="2"/>
        <v>0</v>
      </c>
      <c r="J28" s="159">
        <f t="shared" si="3"/>
        <v>0</v>
      </c>
      <c r="K28" s="159">
        <f t="shared" si="4"/>
        <v>0</v>
      </c>
      <c r="L28" s="73"/>
      <c r="M28" s="8"/>
    </row>
    <row r="29" spans="1:13" ht="24.95" customHeight="1" x14ac:dyDescent="0.2">
      <c r="A29" s="472" t="s">
        <v>189</v>
      </c>
      <c r="B29" s="381" t="s">
        <v>177</v>
      </c>
      <c r="C29" s="172"/>
      <c r="D29" s="172"/>
      <c r="E29" s="172"/>
      <c r="F29" s="172"/>
      <c r="G29" s="158">
        <f t="shared" si="0"/>
        <v>0</v>
      </c>
      <c r="H29" s="159">
        <f t="shared" si="1"/>
        <v>0</v>
      </c>
      <c r="I29" s="159">
        <f t="shared" si="2"/>
        <v>0</v>
      </c>
      <c r="J29" s="159">
        <f t="shared" si="3"/>
        <v>0</v>
      </c>
      <c r="K29" s="159">
        <f t="shared" si="4"/>
        <v>0</v>
      </c>
      <c r="L29" s="73"/>
      <c r="M29" s="8"/>
    </row>
    <row r="30" spans="1:13" ht="24.95" customHeight="1" x14ac:dyDescent="0.2">
      <c r="A30" s="472"/>
      <c r="B30" s="380" t="s">
        <v>176</v>
      </c>
      <c r="C30" s="172"/>
      <c r="D30" s="172"/>
      <c r="E30" s="172"/>
      <c r="F30" s="172"/>
      <c r="G30" s="158">
        <f t="shared" si="0"/>
        <v>0</v>
      </c>
      <c r="H30" s="159">
        <f t="shared" si="1"/>
        <v>0</v>
      </c>
      <c r="I30" s="159">
        <f t="shared" si="2"/>
        <v>0</v>
      </c>
      <c r="J30" s="159">
        <f t="shared" si="3"/>
        <v>0</v>
      </c>
      <c r="K30" s="159">
        <f t="shared" si="4"/>
        <v>0</v>
      </c>
      <c r="L30" s="73"/>
      <c r="M30" s="8"/>
    </row>
    <row r="31" spans="1:13" ht="24.95" customHeight="1" x14ac:dyDescent="0.2">
      <c r="A31" s="472"/>
      <c r="B31" s="380" t="s">
        <v>178</v>
      </c>
      <c r="C31" s="172"/>
      <c r="D31" s="172"/>
      <c r="E31" s="172"/>
      <c r="F31" s="172"/>
      <c r="G31" s="158">
        <f t="shared" si="0"/>
        <v>0</v>
      </c>
      <c r="H31" s="159">
        <f t="shared" si="1"/>
        <v>0</v>
      </c>
      <c r="I31" s="159">
        <f t="shared" si="2"/>
        <v>0</v>
      </c>
      <c r="J31" s="159">
        <f t="shared" si="3"/>
        <v>0</v>
      </c>
      <c r="K31" s="159">
        <f t="shared" si="4"/>
        <v>0</v>
      </c>
      <c r="L31" s="73"/>
      <c r="M31" s="8"/>
    </row>
    <row r="32" spans="1:13" ht="24.95" customHeight="1" thickBot="1" x14ac:dyDescent="0.25">
      <c r="A32" s="473"/>
      <c r="B32" s="382" t="s">
        <v>179</v>
      </c>
      <c r="C32" s="174"/>
      <c r="D32" s="174"/>
      <c r="E32" s="174"/>
      <c r="F32" s="174"/>
      <c r="G32" s="163">
        <f t="shared" si="0"/>
        <v>0</v>
      </c>
      <c r="H32" s="164">
        <f t="shared" si="1"/>
        <v>0</v>
      </c>
      <c r="I32" s="164">
        <f t="shared" si="2"/>
        <v>0</v>
      </c>
      <c r="J32" s="164">
        <f t="shared" si="3"/>
        <v>0</v>
      </c>
      <c r="K32" s="164">
        <f t="shared" si="4"/>
        <v>0</v>
      </c>
      <c r="L32" s="73"/>
      <c r="M32" s="8"/>
    </row>
    <row r="33" spans="1:13" ht="24.95" customHeight="1" thickBot="1" x14ac:dyDescent="0.25">
      <c r="A33" s="388" t="s">
        <v>383</v>
      </c>
      <c r="B33" s="389"/>
      <c r="C33" s="254">
        <f>SUM(C12:C21,C23:C32)</f>
        <v>354</v>
      </c>
      <c r="D33" s="254">
        <f>SUM(D12:D21,D23:D32)</f>
        <v>879</v>
      </c>
      <c r="E33" s="254">
        <f>SUM(E12:E21,E23:E32)</f>
        <v>3</v>
      </c>
      <c r="F33" s="254">
        <f>SUM(F12:F21,F23:F32)</f>
        <v>0</v>
      </c>
      <c r="G33" s="254">
        <f>SUM(G12:G21,G23:G32)</f>
        <v>1236</v>
      </c>
      <c r="H33" s="255">
        <f t="shared" si="1"/>
        <v>0.28640776699029125</v>
      </c>
      <c r="I33" s="255">
        <f t="shared" si="2"/>
        <v>0.71116504854368934</v>
      </c>
      <c r="J33" s="255">
        <f t="shared" si="3"/>
        <v>2.4271844660194173E-3</v>
      </c>
      <c r="K33" s="255">
        <f t="shared" si="4"/>
        <v>0</v>
      </c>
      <c r="L33" s="73"/>
      <c r="M33" s="8"/>
    </row>
    <row r="34" spans="1:13" ht="24.95" customHeight="1" x14ac:dyDescent="0.2">
      <c r="A34" s="32"/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73"/>
      <c r="M34" s="8"/>
    </row>
    <row r="35" spans="1:13" ht="24.95" customHeight="1" x14ac:dyDescent="0.2">
      <c r="A35" s="32"/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73"/>
      <c r="M35" s="8"/>
    </row>
    <row r="36" spans="1:13" ht="24.95" customHeight="1" x14ac:dyDescent="0.2">
      <c r="A36" s="32"/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73"/>
      <c r="M36" s="8"/>
    </row>
    <row r="37" spans="1:13" ht="24.95" customHeight="1" x14ac:dyDescent="0.2">
      <c r="L37" s="73"/>
      <c r="M37" s="8"/>
    </row>
    <row r="38" spans="1:13" ht="24.95" customHeight="1" x14ac:dyDescent="0.25">
      <c r="A38" s="6" t="s">
        <v>28</v>
      </c>
      <c r="C38" s="8"/>
      <c r="D38" s="8"/>
      <c r="E38" s="8"/>
      <c r="L38" s="73"/>
      <c r="M38" s="8"/>
    </row>
    <row r="39" spans="1:13" ht="24.95" customHeight="1" x14ac:dyDescent="0.2">
      <c r="C39" s="8"/>
      <c r="D39" s="8"/>
      <c r="E39" s="8"/>
      <c r="L39" s="73"/>
      <c r="M39" s="8"/>
    </row>
    <row r="40" spans="1:13" ht="24.95" customHeight="1" x14ac:dyDescent="0.2">
      <c r="A40" s="24" t="s">
        <v>4</v>
      </c>
      <c r="B40" s="24" t="s">
        <v>5</v>
      </c>
      <c r="C40" s="25"/>
      <c r="D40" s="25"/>
      <c r="E40" s="25"/>
      <c r="F40" s="24"/>
      <c r="G40" s="24"/>
      <c r="H40" s="24"/>
      <c r="I40" s="24"/>
      <c r="J40" s="24"/>
      <c r="K40" s="24"/>
      <c r="L40" s="73"/>
      <c r="M40" s="8"/>
    </row>
    <row r="41" spans="1:13" ht="24.95" customHeight="1" x14ac:dyDescent="0.2">
      <c r="C41" s="8"/>
      <c r="D41" s="8"/>
      <c r="E41" s="8"/>
      <c r="L41" s="73"/>
      <c r="M41" s="8"/>
    </row>
    <row r="42" spans="1:13" ht="30" customHeight="1" x14ac:dyDescent="0.2">
      <c r="A42" s="227" t="s">
        <v>1</v>
      </c>
      <c r="B42" s="227" t="s">
        <v>8</v>
      </c>
      <c r="C42" s="360" t="s">
        <v>347</v>
      </c>
      <c r="D42" s="360" t="s">
        <v>348</v>
      </c>
      <c r="E42" s="360" t="s">
        <v>349</v>
      </c>
      <c r="F42" s="360" t="s">
        <v>442</v>
      </c>
      <c r="G42" s="360" t="s">
        <v>383</v>
      </c>
      <c r="H42" s="360" t="s">
        <v>375</v>
      </c>
      <c r="I42" s="360" t="s">
        <v>376</v>
      </c>
      <c r="J42" s="360" t="s">
        <v>377</v>
      </c>
      <c r="K42" s="360" t="s">
        <v>444</v>
      </c>
      <c r="L42" s="73"/>
      <c r="M42" s="8"/>
    </row>
    <row r="43" spans="1:13" ht="24.95" customHeight="1" x14ac:dyDescent="0.2">
      <c r="A43" s="471" t="s">
        <v>183</v>
      </c>
      <c r="B43" s="61" t="s">
        <v>180</v>
      </c>
      <c r="C43" s="175">
        <v>57</v>
      </c>
      <c r="D43" s="175">
        <v>149</v>
      </c>
      <c r="E43" s="175">
        <v>1</v>
      </c>
      <c r="F43" s="175">
        <v>0</v>
      </c>
      <c r="G43" s="22">
        <f>SUM(C43:F43)</f>
        <v>207</v>
      </c>
      <c r="H43" s="153">
        <f>IF(G43=0, 0, C43/G43)</f>
        <v>0.27536231884057971</v>
      </c>
      <c r="I43" s="153">
        <f>IF(G43=0,0, D43/G43)</f>
        <v>0.71980676328502413</v>
      </c>
      <c r="J43" s="153">
        <f>IF(G43=0,0, E43/G43)</f>
        <v>4.830917874396135E-3</v>
      </c>
      <c r="K43" s="153">
        <f>IF(G43=0, 0, F43/G43)</f>
        <v>0</v>
      </c>
      <c r="L43" s="73"/>
      <c r="M43" s="8"/>
    </row>
    <row r="44" spans="1:13" ht="24.95" customHeight="1" x14ac:dyDescent="0.2">
      <c r="A44" s="471"/>
      <c r="B44" s="61" t="s">
        <v>181</v>
      </c>
      <c r="C44" s="175">
        <v>13</v>
      </c>
      <c r="D44" s="175">
        <v>20</v>
      </c>
      <c r="E44" s="175">
        <v>0</v>
      </c>
      <c r="F44" s="175">
        <v>0</v>
      </c>
      <c r="G44" s="22">
        <f t="shared" ref="G44:G63" si="5">SUM(C44:F44)</f>
        <v>33</v>
      </c>
      <c r="H44" s="153">
        <f t="shared" ref="H44:H64" si="6">IF(G44=0, 0, C44/G44)</f>
        <v>0.39393939393939392</v>
      </c>
      <c r="I44" s="153">
        <f t="shared" ref="I44:I64" si="7">IF(G44=0,0, D44/G44)</f>
        <v>0.60606060606060608</v>
      </c>
      <c r="J44" s="153">
        <f t="shared" ref="J44:J64" si="8">IF(G44=0,0, E44/G44)</f>
        <v>0</v>
      </c>
      <c r="K44" s="153">
        <f t="shared" ref="K44:K64" si="9">IF(G44=0, 0, F44/G44)</f>
        <v>0</v>
      </c>
      <c r="L44" s="73"/>
      <c r="M44" s="8"/>
    </row>
    <row r="45" spans="1:13" ht="24.95" customHeight="1" x14ac:dyDescent="0.2">
      <c r="A45" s="471" t="s">
        <v>190</v>
      </c>
      <c r="B45" s="76" t="s">
        <v>182</v>
      </c>
      <c r="C45" s="175"/>
      <c r="D45" s="175"/>
      <c r="E45" s="175"/>
      <c r="F45" s="175"/>
      <c r="G45" s="22">
        <f t="shared" si="5"/>
        <v>0</v>
      </c>
      <c r="H45" s="153">
        <f t="shared" si="6"/>
        <v>0</v>
      </c>
      <c r="I45" s="153">
        <f t="shared" si="7"/>
        <v>0</v>
      </c>
      <c r="J45" s="153">
        <f t="shared" si="8"/>
        <v>0</v>
      </c>
      <c r="K45" s="153">
        <f t="shared" si="9"/>
        <v>0</v>
      </c>
      <c r="L45" s="73"/>
      <c r="M45" s="8"/>
    </row>
    <row r="46" spans="1:13" ht="24.95" customHeight="1" x14ac:dyDescent="0.2">
      <c r="A46" s="471"/>
      <c r="B46" s="76" t="s">
        <v>192</v>
      </c>
      <c r="C46" s="175"/>
      <c r="D46" s="175"/>
      <c r="E46" s="175"/>
      <c r="F46" s="175"/>
      <c r="G46" s="22">
        <f t="shared" si="5"/>
        <v>0</v>
      </c>
      <c r="H46" s="153">
        <f t="shared" si="6"/>
        <v>0</v>
      </c>
      <c r="I46" s="153">
        <f t="shared" si="7"/>
        <v>0</v>
      </c>
      <c r="J46" s="153">
        <f t="shared" si="8"/>
        <v>0</v>
      </c>
      <c r="K46" s="153">
        <f t="shared" si="9"/>
        <v>0</v>
      </c>
      <c r="L46" s="73"/>
      <c r="M46" s="8"/>
    </row>
    <row r="47" spans="1:13" ht="24.95" customHeight="1" x14ac:dyDescent="0.2">
      <c r="A47" s="471"/>
      <c r="B47" s="76" t="s">
        <v>191</v>
      </c>
      <c r="C47" s="175"/>
      <c r="D47" s="175"/>
      <c r="E47" s="175"/>
      <c r="F47" s="175"/>
      <c r="G47" s="22">
        <f t="shared" si="5"/>
        <v>0</v>
      </c>
      <c r="H47" s="153">
        <f t="shared" si="6"/>
        <v>0</v>
      </c>
      <c r="I47" s="153">
        <f t="shared" si="7"/>
        <v>0</v>
      </c>
      <c r="J47" s="153">
        <f t="shared" si="8"/>
        <v>0</v>
      </c>
      <c r="K47" s="153">
        <f t="shared" si="9"/>
        <v>0</v>
      </c>
      <c r="L47" s="73"/>
      <c r="M47" s="8"/>
    </row>
    <row r="48" spans="1:13" ht="24.95" customHeight="1" x14ac:dyDescent="0.2">
      <c r="A48" s="471"/>
      <c r="B48" s="107" t="s">
        <v>193</v>
      </c>
      <c r="C48" s="175"/>
      <c r="D48" s="175"/>
      <c r="E48" s="175"/>
      <c r="F48" s="175"/>
      <c r="G48" s="22">
        <f t="shared" si="5"/>
        <v>0</v>
      </c>
      <c r="H48" s="153">
        <f t="shared" si="6"/>
        <v>0</v>
      </c>
      <c r="I48" s="153">
        <f t="shared" si="7"/>
        <v>0</v>
      </c>
      <c r="J48" s="153">
        <f t="shared" si="8"/>
        <v>0</v>
      </c>
      <c r="K48" s="153">
        <f t="shared" si="9"/>
        <v>0</v>
      </c>
      <c r="L48" s="73"/>
      <c r="M48" s="8"/>
    </row>
    <row r="49" spans="1:13" ht="24.95" customHeight="1" x14ac:dyDescent="0.2">
      <c r="A49" s="471" t="s">
        <v>185</v>
      </c>
      <c r="B49" s="76" t="s">
        <v>194</v>
      </c>
      <c r="C49" s="175"/>
      <c r="D49" s="175"/>
      <c r="E49" s="175"/>
      <c r="F49" s="175"/>
      <c r="G49" s="22">
        <f t="shared" si="5"/>
        <v>0</v>
      </c>
      <c r="H49" s="153">
        <f t="shared" si="6"/>
        <v>0</v>
      </c>
      <c r="I49" s="153">
        <f t="shared" si="7"/>
        <v>0</v>
      </c>
      <c r="J49" s="153">
        <f t="shared" si="8"/>
        <v>0</v>
      </c>
      <c r="K49" s="153">
        <f t="shared" si="9"/>
        <v>0</v>
      </c>
      <c r="L49" s="73"/>
      <c r="M49" s="8"/>
    </row>
    <row r="50" spans="1:13" ht="24.95" customHeight="1" x14ac:dyDescent="0.2">
      <c r="A50" s="471"/>
      <c r="B50" s="76" t="s">
        <v>195</v>
      </c>
      <c r="C50" s="175"/>
      <c r="D50" s="175"/>
      <c r="E50" s="175"/>
      <c r="F50" s="175"/>
      <c r="G50" s="22">
        <f t="shared" si="5"/>
        <v>0</v>
      </c>
      <c r="H50" s="153">
        <f t="shared" si="6"/>
        <v>0</v>
      </c>
      <c r="I50" s="153">
        <f t="shared" si="7"/>
        <v>0</v>
      </c>
      <c r="J50" s="153">
        <f t="shared" si="8"/>
        <v>0</v>
      </c>
      <c r="K50" s="153">
        <f t="shared" si="9"/>
        <v>0</v>
      </c>
      <c r="L50" s="73"/>
      <c r="M50" s="8"/>
    </row>
    <row r="51" spans="1:13" ht="24.95" customHeight="1" x14ac:dyDescent="0.2">
      <c r="A51" s="471" t="s">
        <v>186</v>
      </c>
      <c r="B51" s="76" t="s">
        <v>198</v>
      </c>
      <c r="C51" s="175"/>
      <c r="D51" s="175"/>
      <c r="E51" s="175"/>
      <c r="F51" s="175"/>
      <c r="G51" s="22">
        <f t="shared" si="5"/>
        <v>0</v>
      </c>
      <c r="H51" s="153">
        <f t="shared" si="6"/>
        <v>0</v>
      </c>
      <c r="I51" s="153">
        <f t="shared" si="7"/>
        <v>0</v>
      </c>
      <c r="J51" s="153">
        <f t="shared" si="8"/>
        <v>0</v>
      </c>
      <c r="K51" s="153">
        <f t="shared" si="9"/>
        <v>0</v>
      </c>
      <c r="L51" s="73"/>
      <c r="M51" s="8"/>
    </row>
    <row r="52" spans="1:13" ht="24.95" customHeight="1" x14ac:dyDescent="0.2">
      <c r="A52" s="471"/>
      <c r="B52" s="76" t="s">
        <v>196</v>
      </c>
      <c r="C52" s="175"/>
      <c r="D52" s="175"/>
      <c r="E52" s="175"/>
      <c r="F52" s="175"/>
      <c r="G52" s="22">
        <f t="shared" si="5"/>
        <v>0</v>
      </c>
      <c r="H52" s="153">
        <f t="shared" si="6"/>
        <v>0</v>
      </c>
      <c r="I52" s="153">
        <f t="shared" si="7"/>
        <v>0</v>
      </c>
      <c r="J52" s="153">
        <f t="shared" si="8"/>
        <v>0</v>
      </c>
      <c r="K52" s="153">
        <f t="shared" si="9"/>
        <v>0</v>
      </c>
      <c r="L52" s="73"/>
      <c r="M52" s="8"/>
    </row>
    <row r="53" spans="1:13" ht="24.95" customHeight="1" x14ac:dyDescent="0.2">
      <c r="A53" s="471"/>
      <c r="B53" s="76" t="s">
        <v>199</v>
      </c>
      <c r="C53" s="175"/>
      <c r="D53" s="175"/>
      <c r="E53" s="175"/>
      <c r="F53" s="175"/>
      <c r="G53" s="22">
        <f t="shared" si="5"/>
        <v>0</v>
      </c>
      <c r="H53" s="153">
        <f t="shared" si="6"/>
        <v>0</v>
      </c>
      <c r="I53" s="153">
        <f t="shared" si="7"/>
        <v>0</v>
      </c>
      <c r="J53" s="153">
        <f t="shared" si="8"/>
        <v>0</v>
      </c>
      <c r="K53" s="153">
        <f t="shared" si="9"/>
        <v>0</v>
      </c>
      <c r="L53" s="73"/>
      <c r="M53" s="8"/>
    </row>
    <row r="54" spans="1:13" ht="24.95" customHeight="1" thickBot="1" x14ac:dyDescent="0.25">
      <c r="A54" s="474"/>
      <c r="B54" s="390" t="s">
        <v>197</v>
      </c>
      <c r="C54" s="177"/>
      <c r="D54" s="177"/>
      <c r="E54" s="177"/>
      <c r="F54" s="177"/>
      <c r="G54" s="74">
        <f t="shared" si="5"/>
        <v>0</v>
      </c>
      <c r="H54" s="154">
        <f t="shared" si="6"/>
        <v>0</v>
      </c>
      <c r="I54" s="154">
        <f t="shared" si="7"/>
        <v>0</v>
      </c>
      <c r="J54" s="154">
        <f t="shared" si="8"/>
        <v>0</v>
      </c>
      <c r="K54" s="154">
        <f t="shared" si="9"/>
        <v>0</v>
      </c>
      <c r="L54" s="73"/>
      <c r="M54" s="8"/>
    </row>
    <row r="55" spans="1:13" ht="24.95" customHeight="1" thickBot="1" x14ac:dyDescent="0.25">
      <c r="A55" s="384" t="s">
        <v>169</v>
      </c>
      <c r="B55" s="392"/>
      <c r="C55" s="256">
        <f>SUM(C43:C54)</f>
        <v>70</v>
      </c>
      <c r="D55" s="256">
        <f>SUM(D43:D54)</f>
        <v>169</v>
      </c>
      <c r="E55" s="256">
        <f>SUM(E43:E54)</f>
        <v>1</v>
      </c>
      <c r="F55" s="256">
        <f>SUM(F43:F54)</f>
        <v>0</v>
      </c>
      <c r="G55" s="256">
        <f>SUM(G43:G54)</f>
        <v>240</v>
      </c>
      <c r="H55" s="393">
        <f t="shared" si="6"/>
        <v>0.29166666666666669</v>
      </c>
      <c r="I55" s="393">
        <f t="shared" si="7"/>
        <v>0.70416666666666672</v>
      </c>
      <c r="J55" s="393">
        <f t="shared" si="8"/>
        <v>4.1666666666666666E-3</v>
      </c>
      <c r="K55" s="393">
        <f t="shared" si="9"/>
        <v>0</v>
      </c>
      <c r="L55" s="395"/>
      <c r="M55" s="8"/>
    </row>
    <row r="56" spans="1:13" ht="24.95" customHeight="1" x14ac:dyDescent="0.2">
      <c r="A56" s="475" t="s">
        <v>187</v>
      </c>
      <c r="B56" s="391" t="s">
        <v>200</v>
      </c>
      <c r="C56" s="176"/>
      <c r="D56" s="176"/>
      <c r="E56" s="176"/>
      <c r="F56" s="176"/>
      <c r="G56" s="147">
        <f t="shared" si="5"/>
        <v>0</v>
      </c>
      <c r="H56" s="155">
        <f t="shared" si="6"/>
        <v>0</v>
      </c>
      <c r="I56" s="155">
        <f t="shared" si="7"/>
        <v>0</v>
      </c>
      <c r="J56" s="155">
        <f t="shared" si="8"/>
        <v>0</v>
      </c>
      <c r="K56" s="155">
        <f t="shared" si="9"/>
        <v>0</v>
      </c>
      <c r="L56" s="73"/>
      <c r="M56" s="8"/>
    </row>
    <row r="57" spans="1:13" ht="24.95" customHeight="1" x14ac:dyDescent="0.2">
      <c r="A57" s="471"/>
      <c r="B57" s="76" t="s">
        <v>201</v>
      </c>
      <c r="C57" s="175"/>
      <c r="D57" s="175"/>
      <c r="E57" s="175"/>
      <c r="F57" s="175"/>
      <c r="G57" s="22">
        <f t="shared" si="5"/>
        <v>0</v>
      </c>
      <c r="H57" s="153">
        <f t="shared" si="6"/>
        <v>0</v>
      </c>
      <c r="I57" s="153">
        <f t="shared" si="7"/>
        <v>0</v>
      </c>
      <c r="J57" s="153">
        <f t="shared" si="8"/>
        <v>0</v>
      </c>
      <c r="K57" s="153">
        <f t="shared" si="9"/>
        <v>0</v>
      </c>
      <c r="L57" s="73"/>
      <c r="M57" s="8"/>
    </row>
    <row r="58" spans="1:13" ht="24.95" customHeight="1" x14ac:dyDescent="0.2">
      <c r="A58" s="86" t="s">
        <v>188</v>
      </c>
      <c r="B58" s="76" t="s">
        <v>202</v>
      </c>
      <c r="C58" s="175"/>
      <c r="D58" s="175"/>
      <c r="E58" s="175"/>
      <c r="F58" s="175"/>
      <c r="G58" s="22">
        <f t="shared" si="5"/>
        <v>0</v>
      </c>
      <c r="H58" s="153">
        <f t="shared" si="6"/>
        <v>0</v>
      </c>
      <c r="I58" s="153">
        <f t="shared" si="7"/>
        <v>0</v>
      </c>
      <c r="J58" s="153">
        <f t="shared" si="8"/>
        <v>0</v>
      </c>
      <c r="K58" s="153">
        <f t="shared" si="9"/>
        <v>0</v>
      </c>
      <c r="L58" s="73"/>
      <c r="M58" s="8"/>
    </row>
    <row r="59" spans="1:13" ht="24.95" customHeight="1" x14ac:dyDescent="0.2">
      <c r="A59" s="471" t="s">
        <v>189</v>
      </c>
      <c r="B59" s="107" t="s">
        <v>204</v>
      </c>
      <c r="C59" s="175"/>
      <c r="D59" s="175"/>
      <c r="E59" s="175"/>
      <c r="F59" s="175"/>
      <c r="G59" s="22">
        <f t="shared" si="5"/>
        <v>0</v>
      </c>
      <c r="H59" s="153">
        <f t="shared" si="6"/>
        <v>0</v>
      </c>
      <c r="I59" s="153">
        <f t="shared" si="7"/>
        <v>0</v>
      </c>
      <c r="J59" s="153">
        <f t="shared" si="8"/>
        <v>0</v>
      </c>
      <c r="K59" s="153">
        <f t="shared" si="9"/>
        <v>0</v>
      </c>
      <c r="L59" s="73"/>
      <c r="M59" s="8"/>
    </row>
    <row r="60" spans="1:13" s="14" customFormat="1" ht="24.95" customHeight="1" x14ac:dyDescent="0.2">
      <c r="A60" s="471"/>
      <c r="B60" s="107" t="s">
        <v>207</v>
      </c>
      <c r="C60" s="175"/>
      <c r="D60" s="175"/>
      <c r="E60" s="175"/>
      <c r="F60" s="175"/>
      <c r="G60" s="22">
        <f t="shared" si="5"/>
        <v>0</v>
      </c>
      <c r="H60" s="153">
        <f t="shared" si="6"/>
        <v>0</v>
      </c>
      <c r="I60" s="153">
        <f t="shared" si="7"/>
        <v>0</v>
      </c>
      <c r="J60" s="153">
        <f t="shared" si="8"/>
        <v>0</v>
      </c>
      <c r="K60" s="153">
        <f t="shared" si="9"/>
        <v>0</v>
      </c>
    </row>
    <row r="61" spans="1:13" s="14" customFormat="1" ht="24.95" customHeight="1" x14ac:dyDescent="0.2">
      <c r="A61" s="471"/>
      <c r="B61" s="76" t="s">
        <v>205</v>
      </c>
      <c r="C61" s="175"/>
      <c r="D61" s="175"/>
      <c r="E61" s="175"/>
      <c r="F61" s="175"/>
      <c r="G61" s="22">
        <f t="shared" si="5"/>
        <v>0</v>
      </c>
      <c r="H61" s="153">
        <f t="shared" si="6"/>
        <v>0</v>
      </c>
      <c r="I61" s="153">
        <f t="shared" si="7"/>
        <v>0</v>
      </c>
      <c r="J61" s="153">
        <f t="shared" si="8"/>
        <v>0</v>
      </c>
      <c r="K61" s="153">
        <f t="shared" si="9"/>
        <v>0</v>
      </c>
    </row>
    <row r="62" spans="1:13" s="14" customFormat="1" ht="24.95" customHeight="1" x14ac:dyDescent="0.2">
      <c r="A62" s="471"/>
      <c r="B62" s="76" t="s">
        <v>206</v>
      </c>
      <c r="C62" s="175"/>
      <c r="D62" s="175"/>
      <c r="E62" s="175"/>
      <c r="F62" s="175"/>
      <c r="G62" s="22">
        <f t="shared" si="5"/>
        <v>0</v>
      </c>
      <c r="H62" s="153">
        <f t="shared" si="6"/>
        <v>0</v>
      </c>
      <c r="I62" s="153">
        <f t="shared" si="7"/>
        <v>0</v>
      </c>
      <c r="J62" s="153">
        <f t="shared" si="8"/>
        <v>0</v>
      </c>
      <c r="K62" s="153">
        <f t="shared" si="9"/>
        <v>0</v>
      </c>
    </row>
    <row r="63" spans="1:13" s="14" customFormat="1" ht="24.95" customHeight="1" thickBot="1" x14ac:dyDescent="0.25">
      <c r="A63" s="474"/>
      <c r="B63" s="390" t="s">
        <v>203</v>
      </c>
      <c r="C63" s="177"/>
      <c r="D63" s="177"/>
      <c r="E63" s="177"/>
      <c r="F63" s="177"/>
      <c r="G63" s="74">
        <f t="shared" si="5"/>
        <v>0</v>
      </c>
      <c r="H63" s="154">
        <f t="shared" si="6"/>
        <v>0</v>
      </c>
      <c r="I63" s="154">
        <f t="shared" si="7"/>
        <v>0</v>
      </c>
      <c r="J63" s="154">
        <f t="shared" si="8"/>
        <v>0</v>
      </c>
      <c r="K63" s="154">
        <f t="shared" si="9"/>
        <v>0</v>
      </c>
    </row>
    <row r="64" spans="1:13" ht="24.95" customHeight="1" thickBot="1" x14ac:dyDescent="0.25">
      <c r="A64" s="388" t="s">
        <v>383</v>
      </c>
      <c r="B64" s="394"/>
      <c r="C64" s="256">
        <f>SUM(C55:C63)</f>
        <v>70</v>
      </c>
      <c r="D64" s="256">
        <f>SUM(D55:D63)</f>
        <v>169</v>
      </c>
      <c r="E64" s="256">
        <f>SUM(E55:E63)</f>
        <v>1</v>
      </c>
      <c r="F64" s="256">
        <f>SUM(F55:F63)</f>
        <v>0</v>
      </c>
      <c r="G64" s="256">
        <f>SUM(G55:G63)</f>
        <v>240</v>
      </c>
      <c r="H64" s="257">
        <f t="shared" si="6"/>
        <v>0.29166666666666669</v>
      </c>
      <c r="I64" s="257">
        <f t="shared" si="7"/>
        <v>0.70416666666666672</v>
      </c>
      <c r="J64" s="257">
        <f t="shared" si="8"/>
        <v>4.1666666666666666E-3</v>
      </c>
      <c r="K64" s="258">
        <f t="shared" si="9"/>
        <v>0</v>
      </c>
      <c r="M64" s="396"/>
    </row>
    <row r="67" spans="12:13" ht="24.95" customHeight="1" x14ac:dyDescent="0.2">
      <c r="L67" s="73"/>
      <c r="M67" s="8"/>
    </row>
    <row r="68" spans="12:13" ht="24.95" customHeight="1" x14ac:dyDescent="0.2">
      <c r="L68" s="73"/>
      <c r="M68" s="8"/>
    </row>
    <row r="69" spans="12:13" ht="24.95" customHeight="1" x14ac:dyDescent="0.2">
      <c r="L69" s="73"/>
      <c r="M69" s="8"/>
    </row>
    <row r="70" spans="12:13" ht="24.95" customHeight="1" x14ac:dyDescent="0.2">
      <c r="L70" s="73"/>
      <c r="M70" s="8"/>
    </row>
    <row r="71" spans="12:13" ht="24.95" customHeight="1" x14ac:dyDescent="0.2">
      <c r="L71" s="73"/>
      <c r="M71" s="8"/>
    </row>
    <row r="72" spans="12:13" ht="24.95" customHeight="1" x14ac:dyDescent="0.2">
      <c r="L72" s="73"/>
      <c r="M72" s="8"/>
    </row>
    <row r="73" spans="12:13" ht="24.95" customHeight="1" x14ac:dyDescent="0.2">
      <c r="L73" s="73"/>
      <c r="M73" s="8"/>
    </row>
    <row r="74" spans="12:13" ht="24.95" customHeight="1" x14ac:dyDescent="0.2">
      <c r="L74" s="73"/>
      <c r="M74" s="8"/>
    </row>
    <row r="75" spans="12:13" ht="24.95" customHeight="1" x14ac:dyDescent="0.2">
      <c r="L75" s="73"/>
      <c r="M75" s="8"/>
    </row>
    <row r="76" spans="12:13" ht="24.95" customHeight="1" x14ac:dyDescent="0.2">
      <c r="L76" s="73"/>
      <c r="M76" s="8"/>
    </row>
    <row r="77" spans="12:13" ht="24.95" customHeight="1" x14ac:dyDescent="0.2">
      <c r="L77" s="73"/>
      <c r="M77" s="8"/>
    </row>
    <row r="78" spans="12:13" ht="24.95" customHeight="1" x14ac:dyDescent="0.2">
      <c r="L78" s="73"/>
      <c r="M78" s="8"/>
    </row>
    <row r="79" spans="12:13" ht="24.95" customHeight="1" x14ac:dyDescent="0.2">
      <c r="L79" s="73"/>
      <c r="M79" s="8"/>
    </row>
    <row r="80" spans="12:13" ht="24.95" customHeight="1" x14ac:dyDescent="0.2">
      <c r="L80" s="73"/>
      <c r="M80" s="8"/>
    </row>
    <row r="81" spans="1:13" ht="24.95" customHeight="1" x14ac:dyDescent="0.2">
      <c r="L81" s="73"/>
      <c r="M81" s="8"/>
    </row>
    <row r="82" spans="1:13" ht="24.95" customHeight="1" x14ac:dyDescent="0.2">
      <c r="L82" s="73"/>
      <c r="M82" s="8"/>
    </row>
    <row r="83" spans="1:13" ht="24.95" customHeight="1" x14ac:dyDescent="0.2">
      <c r="L83" s="73"/>
      <c r="M83" s="8"/>
    </row>
    <row r="84" spans="1:13" ht="24.95" customHeight="1" x14ac:dyDescent="0.2">
      <c r="L84" s="73"/>
      <c r="M84" s="8"/>
    </row>
    <row r="85" spans="1:13" ht="24.95" customHeight="1" x14ac:dyDescent="0.2">
      <c r="L85" s="73"/>
      <c r="M85" s="8"/>
    </row>
    <row r="86" spans="1:13" ht="24.95" customHeight="1" x14ac:dyDescent="0.2">
      <c r="L86" s="73"/>
      <c r="M86" s="8"/>
    </row>
    <row r="87" spans="1:13" ht="24.95" customHeight="1" x14ac:dyDescent="0.2">
      <c r="L87" s="73"/>
      <c r="M87" s="8"/>
    </row>
    <row r="88" spans="1:13" ht="24.95" customHeight="1" x14ac:dyDescent="0.2">
      <c r="L88" s="73"/>
      <c r="M88" s="8"/>
    </row>
    <row r="89" spans="1:13" s="14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3" s="14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</sheetData>
  <customSheetViews>
    <customSheetView guid="{44F1111D-E141-4521-B561-50BB9B217F94}" scale="70" hiddenColumns="1" topLeftCell="R1">
      <selection activeCell="G9" sqref="G9"/>
      <rowBreaks count="1" manualBreakCount="1">
        <brk id="37" max="16383" man="1"/>
      </rowBreaks>
      <colBreaks count="1" manualBreakCount="1">
        <brk id="12" max="1048575" man="1"/>
      </colBreaks>
      <pageMargins left="0.70866141732283472" right="0.70866141732283472" top="0.78740157480314965" bottom="0.78740157480314965" header="0.31496062992125984" footer="0.31496062992125984"/>
      <pageSetup paperSize="9" scale="40" orientation="portrait" r:id="rId1"/>
    </customSheetView>
  </customSheetViews>
  <mergeCells count="13">
    <mergeCell ref="A59:A63"/>
    <mergeCell ref="A51:A54"/>
    <mergeCell ref="A56:A57"/>
    <mergeCell ref="A43:A44"/>
    <mergeCell ref="A45:A48"/>
    <mergeCell ref="A49:A50"/>
    <mergeCell ref="A26:A28"/>
    <mergeCell ref="A29:A32"/>
    <mergeCell ref="A12:A13"/>
    <mergeCell ref="A14:A16"/>
    <mergeCell ref="A17:A18"/>
    <mergeCell ref="A19:A21"/>
    <mergeCell ref="A23:A25"/>
  </mergeCells>
  <pageMargins left="0.70866141732283472" right="0.70866141732283472" top="0.78740157480314965" bottom="0.78740157480314965" header="0.31496062992125984" footer="0.31496062992125984"/>
  <pageSetup paperSize="9" scale="40" orientation="portrait" r:id="rId2"/>
  <rowBreaks count="1" manualBreakCount="1">
    <brk id="36" max="16383" man="1"/>
  </rowBreaks>
  <colBreaks count="1" manualBreakCount="1">
    <brk id="12" max="1048575" man="1"/>
  </colBreaks>
  <ignoredErrors>
    <ignoredError sqref="G22 G55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7"/>
  <sheetViews>
    <sheetView zoomScale="60" zoomScaleNormal="60" workbookViewId="0">
      <selection activeCell="L37" sqref="L36:L37"/>
    </sheetView>
  </sheetViews>
  <sheetFormatPr baseColWidth="10" defaultColWidth="11.42578125" defaultRowHeight="24.95" customHeight="1" x14ac:dyDescent="0.2"/>
  <cols>
    <col min="1" max="1" width="35.28515625" style="3" customWidth="1"/>
    <col min="2" max="2" width="6.42578125" style="3" customWidth="1"/>
    <col min="3" max="11" width="9.5703125" style="3" customWidth="1"/>
    <col min="12" max="12" width="12" style="3" customWidth="1"/>
    <col min="13" max="13" width="47.28515625" style="3" hidden="1" customWidth="1"/>
    <col min="14" max="14" width="10.42578125" style="3" customWidth="1"/>
    <col min="15" max="16384" width="11.42578125" style="3"/>
  </cols>
  <sheetData>
    <row r="1" spans="1:22" s="17" customFormat="1" ht="24.95" customHeight="1" x14ac:dyDescent="0.25">
      <c r="A1" s="16" t="s">
        <v>368</v>
      </c>
    </row>
    <row r="2" spans="1:22" ht="24.95" customHeight="1" x14ac:dyDescent="0.2">
      <c r="C2" s="8"/>
      <c r="D2" s="8"/>
      <c r="E2" s="8"/>
    </row>
    <row r="3" spans="1:22" ht="24.9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O3" s="19" t="s">
        <v>11</v>
      </c>
      <c r="P3" s="19"/>
      <c r="Q3" s="19"/>
      <c r="R3" s="17"/>
      <c r="S3" s="17"/>
      <c r="T3" s="17"/>
      <c r="U3" s="17"/>
      <c r="V3" s="17"/>
    </row>
    <row r="4" spans="1:22" ht="24.95" customHeight="1" x14ac:dyDescent="0.2">
      <c r="A4" s="5"/>
      <c r="C4" s="8"/>
      <c r="D4" s="8"/>
      <c r="E4" s="8"/>
      <c r="O4" s="5"/>
    </row>
    <row r="5" spans="1:22" ht="24.95" customHeight="1" x14ac:dyDescent="0.2">
      <c r="A5" s="24" t="s">
        <v>10</v>
      </c>
      <c r="C5" s="8"/>
      <c r="D5" s="8"/>
      <c r="E5" s="8"/>
    </row>
    <row r="6" spans="1:22" ht="24.95" customHeight="1" x14ac:dyDescent="0.2">
      <c r="C6" s="8"/>
      <c r="D6" s="8"/>
      <c r="E6" s="8"/>
    </row>
    <row r="7" spans="1:22" ht="24.95" customHeight="1" x14ac:dyDescent="0.2">
      <c r="A7" s="77" t="s">
        <v>4</v>
      </c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O7" s="51"/>
    </row>
    <row r="8" spans="1:22" ht="24.95" customHeight="1" x14ac:dyDescent="0.2">
      <c r="M8" s="9"/>
      <c r="N8" s="8"/>
    </row>
    <row r="9" spans="1:22" ht="24.95" customHeight="1" x14ac:dyDescent="0.2">
      <c r="A9" s="62" t="s">
        <v>1</v>
      </c>
      <c r="B9" s="63"/>
      <c r="C9" s="294" t="s">
        <v>347</v>
      </c>
      <c r="D9" s="294" t="s">
        <v>348</v>
      </c>
      <c r="E9" s="294" t="s">
        <v>349</v>
      </c>
      <c r="F9" s="294" t="s">
        <v>445</v>
      </c>
      <c r="G9" s="294" t="s">
        <v>383</v>
      </c>
      <c r="H9" s="307" t="s">
        <v>375</v>
      </c>
      <c r="I9" s="307" t="s">
        <v>376</v>
      </c>
      <c r="J9" s="307" t="s">
        <v>377</v>
      </c>
      <c r="K9" s="307" t="s">
        <v>443</v>
      </c>
      <c r="M9" s="9"/>
      <c r="N9" s="8"/>
    </row>
    <row r="10" spans="1:22" ht="24.95" customHeight="1" x14ac:dyDescent="0.2">
      <c r="A10" s="476" t="s">
        <v>208</v>
      </c>
      <c r="B10" s="71" t="s">
        <v>2</v>
      </c>
      <c r="C10" s="252">
        <v>354</v>
      </c>
      <c r="D10" s="252">
        <v>879</v>
      </c>
      <c r="E10" s="252">
        <v>3</v>
      </c>
      <c r="F10" s="252">
        <v>0</v>
      </c>
      <c r="G10" s="156">
        <f>SUM(C10:F10)</f>
        <v>1236</v>
      </c>
      <c r="H10" s="157">
        <f>IF(G10=0, 0, C10/G10)</f>
        <v>0.28640776699029125</v>
      </c>
      <c r="I10" s="157">
        <f>IF(G10=0, 0, D10/G10)</f>
        <v>0.71116504854368934</v>
      </c>
      <c r="J10" s="157">
        <f>IF(G10=0, 0, E10/G10)</f>
        <v>2.4271844660194173E-3</v>
      </c>
      <c r="K10" s="157">
        <f>IF(G10=0, 0, F10/G10)</f>
        <v>0</v>
      </c>
      <c r="M10" s="9"/>
      <c r="N10" s="8"/>
    </row>
    <row r="11" spans="1:22" ht="24.95" customHeight="1" x14ac:dyDescent="0.2">
      <c r="A11" s="477"/>
      <c r="B11" s="71" t="s">
        <v>3</v>
      </c>
      <c r="C11" s="252">
        <v>70</v>
      </c>
      <c r="D11" s="252">
        <v>169</v>
      </c>
      <c r="E11" s="252">
        <v>1</v>
      </c>
      <c r="F11" s="252">
        <v>0</v>
      </c>
      <c r="G11" s="156">
        <f t="shared" ref="G11:G25" si="0">SUM(C11:F11)</f>
        <v>240</v>
      </c>
      <c r="H11" s="157">
        <f t="shared" ref="H11:H25" si="1">IF(G11=0, 0, C11/G11)</f>
        <v>0.29166666666666669</v>
      </c>
      <c r="I11" s="157">
        <f t="shared" ref="I11:I25" si="2">IF(G11=0, 0, D11/G11)</f>
        <v>0.70416666666666672</v>
      </c>
      <c r="J11" s="157">
        <f t="shared" ref="J11:J25" si="3">IF(G11=0, 0, E11/G11)</f>
        <v>4.1666666666666666E-3</v>
      </c>
      <c r="K11" s="157">
        <f t="shared" ref="K11:K25" si="4">IF(G11=0, 0, F11/G11)</f>
        <v>0</v>
      </c>
      <c r="M11" s="9"/>
      <c r="N11" s="8"/>
    </row>
    <row r="12" spans="1:22" ht="24.95" customHeight="1" x14ac:dyDescent="0.2">
      <c r="A12" s="476" t="s">
        <v>209</v>
      </c>
      <c r="B12" s="71" t="s">
        <v>2</v>
      </c>
      <c r="C12" s="370"/>
      <c r="D12" s="370"/>
      <c r="E12" s="370"/>
      <c r="F12" s="370"/>
      <c r="G12" s="22">
        <f t="shared" si="0"/>
        <v>0</v>
      </c>
      <c r="H12" s="153">
        <f t="shared" si="1"/>
        <v>0</v>
      </c>
      <c r="I12" s="153">
        <f t="shared" si="2"/>
        <v>0</v>
      </c>
      <c r="J12" s="153">
        <f t="shared" si="3"/>
        <v>0</v>
      </c>
      <c r="K12" s="153">
        <f t="shared" si="4"/>
        <v>0</v>
      </c>
      <c r="M12" s="9"/>
      <c r="N12" s="8"/>
    </row>
    <row r="13" spans="1:22" ht="24.95" customHeight="1" x14ac:dyDescent="0.2">
      <c r="A13" s="477"/>
      <c r="B13" s="71" t="s">
        <v>3</v>
      </c>
      <c r="C13" s="370"/>
      <c r="D13" s="370"/>
      <c r="E13" s="370"/>
      <c r="F13" s="370"/>
      <c r="G13" s="22">
        <f t="shared" si="0"/>
        <v>0</v>
      </c>
      <c r="H13" s="153">
        <f t="shared" si="1"/>
        <v>0</v>
      </c>
      <c r="I13" s="153">
        <f t="shared" si="2"/>
        <v>0</v>
      </c>
      <c r="J13" s="153">
        <f t="shared" si="3"/>
        <v>0</v>
      </c>
      <c r="K13" s="153">
        <f t="shared" si="4"/>
        <v>0</v>
      </c>
      <c r="M13" s="9"/>
      <c r="N13" s="8"/>
    </row>
    <row r="14" spans="1:22" ht="24.95" customHeight="1" x14ac:dyDescent="0.2">
      <c r="A14" s="476" t="s">
        <v>210</v>
      </c>
      <c r="B14" s="71" t="s">
        <v>2</v>
      </c>
      <c r="C14" s="370"/>
      <c r="D14" s="370"/>
      <c r="E14" s="370"/>
      <c r="F14" s="370"/>
      <c r="G14" s="22">
        <f t="shared" si="0"/>
        <v>0</v>
      </c>
      <c r="H14" s="153">
        <f t="shared" si="1"/>
        <v>0</v>
      </c>
      <c r="I14" s="153">
        <f t="shared" si="2"/>
        <v>0</v>
      </c>
      <c r="J14" s="153">
        <f t="shared" si="3"/>
        <v>0</v>
      </c>
      <c r="K14" s="153">
        <f t="shared" si="4"/>
        <v>0</v>
      </c>
      <c r="M14" s="9"/>
      <c r="N14" s="8"/>
    </row>
    <row r="15" spans="1:22" ht="24.95" customHeight="1" x14ac:dyDescent="0.2">
      <c r="A15" s="477"/>
      <c r="B15" s="71" t="s">
        <v>3</v>
      </c>
      <c r="C15" s="370"/>
      <c r="D15" s="370"/>
      <c r="E15" s="370"/>
      <c r="F15" s="370"/>
      <c r="G15" s="22">
        <f t="shared" si="0"/>
        <v>0</v>
      </c>
      <c r="H15" s="153">
        <f t="shared" si="1"/>
        <v>0</v>
      </c>
      <c r="I15" s="153">
        <f t="shared" si="2"/>
        <v>0</v>
      </c>
      <c r="J15" s="153">
        <f t="shared" si="3"/>
        <v>0</v>
      </c>
      <c r="K15" s="153">
        <f t="shared" si="4"/>
        <v>0</v>
      </c>
      <c r="M15" s="9"/>
      <c r="N15" s="8"/>
    </row>
    <row r="16" spans="1:22" ht="24.95" customHeight="1" x14ac:dyDescent="0.2">
      <c r="A16" s="476" t="s">
        <v>211</v>
      </c>
      <c r="B16" s="71" t="s">
        <v>2</v>
      </c>
      <c r="C16" s="175"/>
      <c r="D16" s="175"/>
      <c r="E16" s="175"/>
      <c r="F16" s="175"/>
      <c r="G16" s="22">
        <f t="shared" si="0"/>
        <v>0</v>
      </c>
      <c r="H16" s="153">
        <f t="shared" si="1"/>
        <v>0</v>
      </c>
      <c r="I16" s="153">
        <f t="shared" si="2"/>
        <v>0</v>
      </c>
      <c r="J16" s="153">
        <f t="shared" si="3"/>
        <v>0</v>
      </c>
      <c r="K16" s="153">
        <f t="shared" si="4"/>
        <v>0</v>
      </c>
      <c r="M16" s="9"/>
      <c r="N16" s="8"/>
    </row>
    <row r="17" spans="1:14" ht="24.95" customHeight="1" thickBot="1" x14ac:dyDescent="0.25">
      <c r="A17" s="477"/>
      <c r="B17" s="71" t="s">
        <v>3</v>
      </c>
      <c r="C17" s="175"/>
      <c r="D17" s="175"/>
      <c r="E17" s="175"/>
      <c r="F17" s="175"/>
      <c r="G17" s="22">
        <f t="shared" si="0"/>
        <v>0</v>
      </c>
      <c r="H17" s="153">
        <f t="shared" si="1"/>
        <v>0</v>
      </c>
      <c r="I17" s="153">
        <f t="shared" si="2"/>
        <v>0</v>
      </c>
      <c r="J17" s="153">
        <f t="shared" si="3"/>
        <v>0</v>
      </c>
      <c r="K17" s="153">
        <f t="shared" si="4"/>
        <v>0</v>
      </c>
      <c r="M17" s="9"/>
      <c r="N17" s="8"/>
    </row>
    <row r="18" spans="1:14" ht="24.95" customHeight="1" x14ac:dyDescent="0.2">
      <c r="A18" s="478" t="s">
        <v>384</v>
      </c>
      <c r="B18" s="259" t="s">
        <v>2</v>
      </c>
      <c r="C18" s="260">
        <f>SUM(C16,C14,C12,C10)</f>
        <v>354</v>
      </c>
      <c r="D18" s="260">
        <f t="shared" ref="D18:K18" si="5">SUM(D16,D14,D12,D10)</f>
        <v>879</v>
      </c>
      <c r="E18" s="260">
        <f t="shared" si="5"/>
        <v>3</v>
      </c>
      <c r="F18" s="260">
        <f t="shared" si="5"/>
        <v>0</v>
      </c>
      <c r="G18" s="260">
        <f t="shared" si="5"/>
        <v>1236</v>
      </c>
      <c r="H18" s="261">
        <f t="shared" si="5"/>
        <v>0.28640776699029125</v>
      </c>
      <c r="I18" s="261">
        <f t="shared" si="5"/>
        <v>0.71116504854368934</v>
      </c>
      <c r="J18" s="261">
        <f t="shared" si="5"/>
        <v>2.4271844660194173E-3</v>
      </c>
      <c r="K18" s="261">
        <f t="shared" si="5"/>
        <v>0</v>
      </c>
      <c r="M18" s="9"/>
      <c r="N18" s="8"/>
    </row>
    <row r="19" spans="1:14" ht="24.95" customHeight="1" thickBot="1" x14ac:dyDescent="0.25">
      <c r="A19" s="479"/>
      <c r="B19" s="262" t="s">
        <v>3</v>
      </c>
      <c r="C19" s="263">
        <f>SUM(C11,C13,C15,C17,)</f>
        <v>70</v>
      </c>
      <c r="D19" s="263">
        <f t="shared" ref="D19:K19" si="6">SUM(D11,D13,D15,D17,)</f>
        <v>169</v>
      </c>
      <c r="E19" s="263">
        <f t="shared" si="6"/>
        <v>1</v>
      </c>
      <c r="F19" s="263">
        <f t="shared" si="6"/>
        <v>0</v>
      </c>
      <c r="G19" s="263">
        <f t="shared" si="6"/>
        <v>240</v>
      </c>
      <c r="H19" s="264">
        <f t="shared" si="6"/>
        <v>0.29166666666666669</v>
      </c>
      <c r="I19" s="264">
        <f t="shared" si="6"/>
        <v>0.70416666666666672</v>
      </c>
      <c r="J19" s="264">
        <f t="shared" si="6"/>
        <v>4.1666666666666666E-3</v>
      </c>
      <c r="K19" s="264">
        <f t="shared" si="6"/>
        <v>0</v>
      </c>
      <c r="M19" s="9"/>
      <c r="N19" s="8"/>
    </row>
    <row r="20" spans="1:14" ht="24.95" customHeight="1" x14ac:dyDescent="0.2">
      <c r="A20" s="480" t="s">
        <v>232</v>
      </c>
      <c r="B20" s="71" t="s">
        <v>2</v>
      </c>
      <c r="C20" s="175"/>
      <c r="D20" s="175"/>
      <c r="E20" s="175"/>
      <c r="F20" s="175"/>
      <c r="G20" s="22">
        <f t="shared" si="0"/>
        <v>0</v>
      </c>
      <c r="H20" s="153">
        <f t="shared" si="1"/>
        <v>0</v>
      </c>
      <c r="I20" s="153">
        <f t="shared" si="2"/>
        <v>0</v>
      </c>
      <c r="J20" s="153">
        <f t="shared" si="3"/>
        <v>0</v>
      </c>
      <c r="K20" s="153">
        <f t="shared" si="4"/>
        <v>0</v>
      </c>
      <c r="M20" s="9"/>
      <c r="N20" s="8"/>
    </row>
    <row r="21" spans="1:14" ht="24.95" customHeight="1" x14ac:dyDescent="0.2">
      <c r="A21" s="480"/>
      <c r="B21" s="71" t="s">
        <v>3</v>
      </c>
      <c r="C21" s="175"/>
      <c r="D21" s="175"/>
      <c r="E21" s="175"/>
      <c r="F21" s="175"/>
      <c r="G21" s="22">
        <f t="shared" si="0"/>
        <v>0</v>
      </c>
      <c r="H21" s="153">
        <f t="shared" si="1"/>
        <v>0</v>
      </c>
      <c r="I21" s="153">
        <f t="shared" si="2"/>
        <v>0</v>
      </c>
      <c r="J21" s="153">
        <f t="shared" si="3"/>
        <v>0</v>
      </c>
      <c r="K21" s="153">
        <f t="shared" si="4"/>
        <v>0</v>
      </c>
      <c r="M21" s="9"/>
      <c r="N21" s="8"/>
    </row>
    <row r="22" spans="1:14" ht="24.95" customHeight="1" x14ac:dyDescent="0.2">
      <c r="A22" s="480" t="s">
        <v>212</v>
      </c>
      <c r="B22" s="71" t="s">
        <v>2</v>
      </c>
      <c r="C22" s="175"/>
      <c r="D22" s="175"/>
      <c r="E22" s="175"/>
      <c r="F22" s="175"/>
      <c r="G22" s="22">
        <f t="shared" si="0"/>
        <v>0</v>
      </c>
      <c r="H22" s="153">
        <f t="shared" si="1"/>
        <v>0</v>
      </c>
      <c r="I22" s="153">
        <f t="shared" si="2"/>
        <v>0</v>
      </c>
      <c r="J22" s="153">
        <f t="shared" si="3"/>
        <v>0</v>
      </c>
      <c r="K22" s="153">
        <f t="shared" si="4"/>
        <v>0</v>
      </c>
      <c r="M22" s="9"/>
      <c r="N22" s="8"/>
    </row>
    <row r="23" spans="1:14" ht="24.95" customHeight="1" x14ac:dyDescent="0.2">
      <c r="A23" s="480"/>
      <c r="B23" s="71" t="s">
        <v>3</v>
      </c>
      <c r="C23" s="175"/>
      <c r="D23" s="175"/>
      <c r="E23" s="175"/>
      <c r="F23" s="175"/>
      <c r="G23" s="22">
        <f t="shared" si="0"/>
        <v>0</v>
      </c>
      <c r="H23" s="153">
        <f t="shared" si="1"/>
        <v>0</v>
      </c>
      <c r="I23" s="153">
        <f t="shared" si="2"/>
        <v>0</v>
      </c>
      <c r="J23" s="153">
        <f t="shared" si="3"/>
        <v>0</v>
      </c>
      <c r="K23" s="153">
        <f t="shared" si="4"/>
        <v>0</v>
      </c>
      <c r="M23" s="9"/>
      <c r="N23" s="8"/>
    </row>
    <row r="24" spans="1:14" ht="24.95" customHeight="1" x14ac:dyDescent="0.2">
      <c r="A24" s="480" t="s">
        <v>213</v>
      </c>
      <c r="B24" s="71" t="s">
        <v>2</v>
      </c>
      <c r="C24" s="175"/>
      <c r="D24" s="175"/>
      <c r="E24" s="175"/>
      <c r="F24" s="175"/>
      <c r="G24" s="22">
        <f t="shared" si="0"/>
        <v>0</v>
      </c>
      <c r="H24" s="153">
        <f t="shared" si="1"/>
        <v>0</v>
      </c>
      <c r="I24" s="153">
        <f t="shared" si="2"/>
        <v>0</v>
      </c>
      <c r="J24" s="153">
        <f t="shared" si="3"/>
        <v>0</v>
      </c>
      <c r="K24" s="153">
        <f t="shared" si="4"/>
        <v>0</v>
      </c>
      <c r="M24" s="9"/>
      <c r="N24" s="8"/>
    </row>
    <row r="25" spans="1:14" ht="24.95" customHeight="1" thickBot="1" x14ac:dyDescent="0.25">
      <c r="A25" s="483"/>
      <c r="B25" s="148" t="s">
        <v>3</v>
      </c>
      <c r="C25" s="177"/>
      <c r="D25" s="177"/>
      <c r="E25" s="177"/>
      <c r="F25" s="177"/>
      <c r="G25" s="74">
        <f t="shared" si="0"/>
        <v>0</v>
      </c>
      <c r="H25" s="154">
        <f t="shared" si="1"/>
        <v>0</v>
      </c>
      <c r="I25" s="154">
        <f t="shared" si="2"/>
        <v>0</v>
      </c>
      <c r="J25" s="154">
        <f t="shared" si="3"/>
        <v>0</v>
      </c>
      <c r="K25" s="154">
        <f t="shared" si="4"/>
        <v>0</v>
      </c>
      <c r="M25" s="9"/>
      <c r="N25" s="8"/>
    </row>
    <row r="26" spans="1:14" ht="24.95" customHeight="1" x14ac:dyDescent="0.2">
      <c r="A26" s="481" t="s">
        <v>385</v>
      </c>
      <c r="B26" s="259" t="s">
        <v>2</v>
      </c>
      <c r="C26" s="265">
        <f>SUM(C18,C20,C22,C24)</f>
        <v>354</v>
      </c>
      <c r="D26" s="265">
        <f t="shared" ref="D26:K26" si="7">SUM(D18,D20,D22,D24)</f>
        <v>879</v>
      </c>
      <c r="E26" s="265">
        <f t="shared" si="7"/>
        <v>3</v>
      </c>
      <c r="F26" s="265">
        <f t="shared" si="7"/>
        <v>0</v>
      </c>
      <c r="G26" s="265">
        <f t="shared" si="7"/>
        <v>1236</v>
      </c>
      <c r="H26" s="266">
        <f t="shared" si="7"/>
        <v>0.28640776699029125</v>
      </c>
      <c r="I26" s="266">
        <f t="shared" si="7"/>
        <v>0.71116504854368934</v>
      </c>
      <c r="J26" s="266">
        <f t="shared" si="7"/>
        <v>2.4271844660194173E-3</v>
      </c>
      <c r="K26" s="266">
        <f t="shared" si="7"/>
        <v>0</v>
      </c>
      <c r="M26" s="9"/>
      <c r="N26" s="8"/>
    </row>
    <row r="27" spans="1:14" ht="24.95" customHeight="1" thickBot="1" x14ac:dyDescent="0.25">
      <c r="A27" s="482"/>
      <c r="B27" s="262" t="s">
        <v>3</v>
      </c>
      <c r="C27" s="267">
        <f>SUM(C25,C23,C21,C19,)</f>
        <v>70</v>
      </c>
      <c r="D27" s="267">
        <f t="shared" ref="D27:K27" si="8">SUM(D25,D23,D21,D19,)</f>
        <v>169</v>
      </c>
      <c r="E27" s="267">
        <f t="shared" si="8"/>
        <v>1</v>
      </c>
      <c r="F27" s="267">
        <f t="shared" si="8"/>
        <v>0</v>
      </c>
      <c r="G27" s="267">
        <f t="shared" si="8"/>
        <v>240</v>
      </c>
      <c r="H27" s="268">
        <f t="shared" si="8"/>
        <v>0.29166666666666669</v>
      </c>
      <c r="I27" s="268">
        <f t="shared" si="8"/>
        <v>0.70416666666666672</v>
      </c>
      <c r="J27" s="268">
        <f t="shared" si="8"/>
        <v>4.1666666666666666E-3</v>
      </c>
      <c r="K27" s="268">
        <f t="shared" si="8"/>
        <v>0</v>
      </c>
      <c r="M27" s="9"/>
      <c r="N27" s="8"/>
    </row>
    <row r="28" spans="1:14" ht="24.95" customHeight="1" x14ac:dyDescent="0.2">
      <c r="B28" s="150"/>
      <c r="M28" s="9"/>
      <c r="N28" s="8"/>
    </row>
    <row r="29" spans="1:14" ht="24.95" customHeight="1" x14ac:dyDescent="0.2">
      <c r="A29" s="101" t="s">
        <v>123</v>
      </c>
      <c r="B29" s="150"/>
      <c r="M29" s="9"/>
      <c r="N29" s="8"/>
    </row>
    <row r="30" spans="1:14" ht="24.95" customHeight="1" x14ac:dyDescent="0.2">
      <c r="A30" s="101" t="s">
        <v>124</v>
      </c>
      <c r="B30" s="150"/>
      <c r="M30" s="9"/>
      <c r="N30" s="8"/>
    </row>
    <row r="31" spans="1:14" ht="24.95" customHeight="1" x14ac:dyDescent="0.2">
      <c r="B31" s="8"/>
      <c r="M31" s="9"/>
      <c r="N31" s="8"/>
    </row>
    <row r="32" spans="1:14" ht="24.95" customHeight="1" x14ac:dyDescent="0.2">
      <c r="M32" s="9"/>
      <c r="N32" s="8"/>
    </row>
    <row r="33" spans="1:26" ht="24.95" customHeight="1" x14ac:dyDescent="0.2">
      <c r="M33" s="9"/>
      <c r="N33" s="8"/>
    </row>
    <row r="34" spans="1:26" ht="24.95" customHeight="1" x14ac:dyDescent="0.2">
      <c r="M34" s="29" t="e">
        <f>SUM(M24,M20,M18,M16,M14,M8,#REF!)</f>
        <v>#REF!</v>
      </c>
      <c r="N34" s="8"/>
    </row>
    <row r="35" spans="1:26" ht="24.95" customHeight="1" x14ac:dyDescent="0.2">
      <c r="M35" s="29" t="e">
        <f>SUM(M25,M21,M19,M17,M15,M9,#REF!)</f>
        <v>#REF!</v>
      </c>
      <c r="N35" s="8"/>
    </row>
    <row r="36" spans="1:26" ht="24.95" customHeight="1" x14ac:dyDescent="0.2">
      <c r="M36" s="9"/>
      <c r="N36" s="8"/>
    </row>
    <row r="37" spans="1:26" s="14" customFormat="1" ht="24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Z37" s="3"/>
    </row>
  </sheetData>
  <customSheetViews>
    <customSheetView guid="{44F1111D-E141-4521-B561-50BB9B217F94}" scale="60" hiddenColumns="1">
      <colBreaks count="1" manualBreakCount="1">
        <brk id="13" max="37" man="1"/>
      </colBreaks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mergeCells count="9">
    <mergeCell ref="A10:A11"/>
    <mergeCell ref="A18:A19"/>
    <mergeCell ref="A20:A21"/>
    <mergeCell ref="A26:A27"/>
    <mergeCell ref="A12:A13"/>
    <mergeCell ref="A14:A15"/>
    <mergeCell ref="A16:A17"/>
    <mergeCell ref="A22:A23"/>
    <mergeCell ref="A24:A25"/>
  </mergeCells>
  <pageMargins left="0.70866141732283472" right="0.70866141732283472" top="0.78740157480314965" bottom="0.78740157480314965" header="0.31496062992125984" footer="0.31496062992125984"/>
  <pageSetup paperSize="9" scale="55" orientation="portrait" r:id="rId2"/>
  <colBreaks count="1" manualBreakCount="1">
    <brk id="13" max="37" man="1"/>
  </colBreaks>
  <ignoredErrors>
    <ignoredError sqref="I10 I11 I22:I25 I20:I21 I12:I17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36"/>
  <sheetViews>
    <sheetView topLeftCell="A100" zoomScale="70" zoomScaleNormal="70" zoomScaleSheetLayoutView="40" workbookViewId="0">
      <selection activeCell="G58" sqref="G58"/>
    </sheetView>
  </sheetViews>
  <sheetFormatPr baseColWidth="10" defaultColWidth="11.42578125" defaultRowHeight="18.75" customHeight="1" x14ac:dyDescent="0.2"/>
  <cols>
    <col min="1" max="1" width="44" style="3" customWidth="1"/>
    <col min="2" max="2" width="9.5703125" style="3" customWidth="1"/>
    <col min="3" max="10" width="8.5703125" style="3" customWidth="1"/>
    <col min="11" max="11" width="9.5703125" style="3" customWidth="1"/>
    <col min="12" max="16384" width="11.42578125" style="3"/>
  </cols>
  <sheetData>
    <row r="1" spans="1:27" s="18" customFormat="1" ht="18.75" customHeight="1" x14ac:dyDescent="0.25">
      <c r="A1" s="16" t="s">
        <v>367</v>
      </c>
      <c r="F1" s="16"/>
    </row>
    <row r="3" spans="1:27" ht="18.75" customHeight="1" x14ac:dyDescent="0.25">
      <c r="A3" s="19" t="s">
        <v>6</v>
      </c>
      <c r="B3" s="18"/>
      <c r="C3" s="18"/>
      <c r="D3" s="18"/>
      <c r="E3" s="18"/>
      <c r="F3" s="18"/>
      <c r="G3" s="18"/>
      <c r="H3" s="18"/>
      <c r="I3" s="18"/>
      <c r="J3" s="18"/>
      <c r="L3" s="19" t="s">
        <v>11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5" spans="1:27" ht="18.75" customHeight="1" x14ac:dyDescent="0.2">
      <c r="A5" s="24" t="s">
        <v>10</v>
      </c>
      <c r="E5" s="8"/>
    </row>
    <row r="6" spans="1:27" ht="18.75" customHeight="1" x14ac:dyDescent="0.2">
      <c r="E6" s="8"/>
    </row>
    <row r="7" spans="1:27" ht="18.75" customHeight="1" x14ac:dyDescent="0.2">
      <c r="E7" s="8"/>
      <c r="L7" s="51"/>
    </row>
    <row r="8" spans="1:27" ht="18.75" customHeight="1" x14ac:dyDescent="0.25">
      <c r="A8" s="6" t="s">
        <v>214</v>
      </c>
      <c r="E8" s="8"/>
      <c r="L8" s="51"/>
    </row>
    <row r="9" spans="1:27" ht="18.75" customHeight="1" x14ac:dyDescent="0.2">
      <c r="E9" s="8"/>
    </row>
    <row r="10" spans="1:27" ht="18.75" customHeight="1" x14ac:dyDescent="0.2">
      <c r="A10" s="77" t="s">
        <v>396</v>
      </c>
      <c r="B10" s="229">
        <v>42323</v>
      </c>
      <c r="C10" s="24"/>
      <c r="D10" s="24"/>
      <c r="E10" s="25"/>
      <c r="F10" s="26" t="s">
        <v>9</v>
      </c>
      <c r="G10" s="24"/>
      <c r="H10" s="24"/>
      <c r="I10" s="24"/>
      <c r="J10" s="24"/>
    </row>
    <row r="11" spans="1:27" ht="18.75" customHeight="1" x14ac:dyDescent="0.2">
      <c r="A11" s="77" t="s">
        <v>77</v>
      </c>
      <c r="B11" s="229">
        <v>43054</v>
      </c>
      <c r="C11" s="24"/>
      <c r="D11" s="24"/>
      <c r="E11" s="25"/>
      <c r="F11" s="24" t="s">
        <v>9</v>
      </c>
      <c r="G11" s="24"/>
      <c r="H11" s="24"/>
      <c r="I11" s="24"/>
      <c r="J11" s="24"/>
    </row>
    <row r="12" spans="1:27" ht="18.75" customHeight="1" x14ac:dyDescent="0.2">
      <c r="A12" s="77" t="s">
        <v>81</v>
      </c>
      <c r="B12" s="229">
        <v>43235</v>
      </c>
      <c r="C12" s="24"/>
      <c r="D12" s="24"/>
      <c r="E12" s="25"/>
      <c r="F12" s="24" t="s">
        <v>5</v>
      </c>
      <c r="G12" s="24"/>
      <c r="H12" s="24"/>
      <c r="I12" s="24"/>
      <c r="J12" s="24"/>
    </row>
    <row r="13" spans="1:27" ht="18.75" customHeight="1" x14ac:dyDescent="0.2">
      <c r="E13" s="8"/>
    </row>
    <row r="14" spans="1:27" s="13" customFormat="1" ht="18.75" customHeight="1" x14ac:dyDescent="0.2">
      <c r="A14" s="47" t="s">
        <v>20</v>
      </c>
      <c r="B14" s="294" t="s">
        <v>347</v>
      </c>
      <c r="C14" s="294" t="s">
        <v>348</v>
      </c>
      <c r="D14" s="294" t="s">
        <v>349</v>
      </c>
      <c r="E14" s="294" t="s">
        <v>442</v>
      </c>
      <c r="F14" s="294" t="s">
        <v>383</v>
      </c>
      <c r="G14" s="294" t="s">
        <v>375</v>
      </c>
      <c r="H14" s="294" t="s">
        <v>376</v>
      </c>
      <c r="I14" s="294" t="s">
        <v>377</v>
      </c>
      <c r="J14" s="307" t="s">
        <v>443</v>
      </c>
      <c r="K14" s="3"/>
    </row>
    <row r="15" spans="1:27" ht="18.75" customHeight="1" x14ac:dyDescent="0.2">
      <c r="A15" s="76" t="s">
        <v>439</v>
      </c>
      <c r="B15" s="175">
        <v>81</v>
      </c>
      <c r="C15" s="175">
        <v>226</v>
      </c>
      <c r="D15" s="175"/>
      <c r="E15" s="175"/>
      <c r="F15" s="22">
        <f>SUM(B15:E15)</f>
        <v>307</v>
      </c>
      <c r="G15" s="153">
        <f>IF(F15=0, 0, B15/F15)</f>
        <v>0.26384364820846906</v>
      </c>
      <c r="H15" s="153">
        <f>IF(F15=0, 0, C15/F15)</f>
        <v>0.73615635179153094</v>
      </c>
      <c r="I15" s="153">
        <f>IF(G15=0, 0, D15/F15)</f>
        <v>0</v>
      </c>
      <c r="J15" s="153">
        <f>IF(F15=0, 0, E15/F15)</f>
        <v>0</v>
      </c>
    </row>
    <row r="16" spans="1:27" ht="18.75" customHeight="1" x14ac:dyDescent="0.2">
      <c r="A16" s="76" t="s">
        <v>265</v>
      </c>
      <c r="B16" s="175">
        <v>44</v>
      </c>
      <c r="C16" s="175">
        <v>121</v>
      </c>
      <c r="D16" s="175"/>
      <c r="E16" s="175"/>
      <c r="F16" s="22">
        <f>SUM(B16:E16)</f>
        <v>165</v>
      </c>
      <c r="G16" s="153">
        <f>IF(F16=0, 0, B16/F16)</f>
        <v>0.26666666666666666</v>
      </c>
      <c r="H16" s="153">
        <f>IF(F16=0, 0, C16/F16)</f>
        <v>0.73333333333333328</v>
      </c>
      <c r="I16" s="153">
        <f>IF(G16=0, 0, D16/F16)</f>
        <v>0</v>
      </c>
      <c r="J16" s="153">
        <f>IF(F16=0, 0, E16/F16)</f>
        <v>0</v>
      </c>
    </row>
    <row r="17" spans="1:11" ht="18.75" customHeight="1" x14ac:dyDescent="0.2">
      <c r="A17" s="76" t="s">
        <v>264</v>
      </c>
      <c r="B17" s="175">
        <v>12</v>
      </c>
      <c r="C17" s="175">
        <v>44</v>
      </c>
      <c r="D17" s="175"/>
      <c r="E17" s="175"/>
      <c r="F17" s="22">
        <f>SUM(B17:E17)</f>
        <v>56</v>
      </c>
      <c r="G17" s="153">
        <f>IF(F17=0, 0, B17/F17)</f>
        <v>0.21428571428571427</v>
      </c>
      <c r="H17" s="153">
        <f>IF(F17=0, 0, C17/F17)</f>
        <v>0.7857142857142857</v>
      </c>
      <c r="I17" s="153">
        <f>IF(G17=0, 0, D17/F17)</f>
        <v>0</v>
      </c>
      <c r="J17" s="153">
        <f>IF(F17=0, 0, E17/F17)</f>
        <v>0</v>
      </c>
    </row>
    <row r="19" spans="1:11" ht="18.75" customHeight="1" x14ac:dyDescent="0.25">
      <c r="A19" s="6" t="s">
        <v>215</v>
      </c>
    </row>
    <row r="21" spans="1:11" ht="18.75" customHeight="1" x14ac:dyDescent="0.2">
      <c r="A21" s="77" t="s">
        <v>397</v>
      </c>
      <c r="B21" s="229">
        <v>42323</v>
      </c>
      <c r="C21" s="24"/>
      <c r="D21" s="24"/>
      <c r="E21" s="25"/>
      <c r="F21" s="26" t="s">
        <v>9</v>
      </c>
      <c r="G21" s="24"/>
      <c r="H21" s="24"/>
      <c r="I21" s="24"/>
      <c r="J21" s="24"/>
    </row>
    <row r="22" spans="1:11" ht="18.75" customHeight="1" x14ac:dyDescent="0.2">
      <c r="A22" s="77" t="s">
        <v>78</v>
      </c>
      <c r="B22" s="229">
        <v>43054</v>
      </c>
      <c r="C22" s="24"/>
      <c r="D22" s="24"/>
      <c r="E22" s="25"/>
      <c r="F22" s="24" t="s">
        <v>9</v>
      </c>
      <c r="G22" s="24"/>
      <c r="H22" s="24"/>
      <c r="I22" s="24"/>
      <c r="J22" s="24"/>
    </row>
    <row r="23" spans="1:11" ht="18.75" customHeight="1" x14ac:dyDescent="0.2">
      <c r="A23" s="77" t="s">
        <v>79</v>
      </c>
      <c r="B23" s="229">
        <v>43235</v>
      </c>
      <c r="C23" s="24"/>
      <c r="D23" s="24"/>
      <c r="E23" s="25"/>
      <c r="F23" s="24" t="s">
        <v>5</v>
      </c>
      <c r="G23" s="24"/>
      <c r="H23" s="24"/>
      <c r="I23" s="24"/>
      <c r="J23" s="24"/>
    </row>
    <row r="24" spans="1:11" ht="18.75" customHeight="1" x14ac:dyDescent="0.2">
      <c r="E24" s="8"/>
    </row>
    <row r="25" spans="1:11" s="13" customFormat="1" ht="18.75" customHeight="1" x14ac:dyDescent="0.2">
      <c r="A25" s="114" t="s">
        <v>20</v>
      </c>
      <c r="B25" s="294" t="s">
        <v>347</v>
      </c>
      <c r="C25" s="294" t="s">
        <v>348</v>
      </c>
      <c r="D25" s="294" t="s">
        <v>349</v>
      </c>
      <c r="E25" s="294" t="s">
        <v>442</v>
      </c>
      <c r="F25" s="294" t="s">
        <v>383</v>
      </c>
      <c r="G25" s="294" t="s">
        <v>375</v>
      </c>
      <c r="H25" s="294" t="s">
        <v>376</v>
      </c>
      <c r="I25" s="294" t="s">
        <v>377</v>
      </c>
      <c r="J25" s="307" t="s">
        <v>443</v>
      </c>
      <c r="K25" s="3"/>
    </row>
    <row r="26" spans="1:11" ht="18.75" customHeight="1" x14ac:dyDescent="0.2">
      <c r="A26" s="76" t="s">
        <v>440</v>
      </c>
      <c r="B26" s="175">
        <v>13</v>
      </c>
      <c r="C26" s="175">
        <v>21</v>
      </c>
      <c r="D26" s="175"/>
      <c r="E26" s="175"/>
      <c r="F26" s="22">
        <f>SUM(B26:E26)</f>
        <v>34</v>
      </c>
      <c r="G26" s="153">
        <f>IF(F26=0, 0, B26/F26)</f>
        <v>0.38235294117647056</v>
      </c>
      <c r="H26" s="153">
        <f>IF(F26=0, 0, C26/F26)</f>
        <v>0.61764705882352944</v>
      </c>
      <c r="I26" s="153">
        <f>IF(G26=0, 0, D26/F26)</f>
        <v>0</v>
      </c>
      <c r="J26" s="153">
        <f>IF(F26=0, 0, E26/F26)</f>
        <v>0</v>
      </c>
    </row>
    <row r="27" spans="1:11" ht="18.75" customHeight="1" x14ac:dyDescent="0.2">
      <c r="A27" s="76" t="s">
        <v>265</v>
      </c>
      <c r="B27" s="175">
        <v>18</v>
      </c>
      <c r="C27" s="175">
        <v>25</v>
      </c>
      <c r="D27" s="175"/>
      <c r="E27" s="175"/>
      <c r="F27" s="22">
        <f>SUM(B27:E27)</f>
        <v>43</v>
      </c>
      <c r="G27" s="153">
        <f>IF(F27=0, 0, B27/F27)</f>
        <v>0.41860465116279072</v>
      </c>
      <c r="H27" s="153">
        <f>IF(F27=0, 0, C27/F27)</f>
        <v>0.58139534883720934</v>
      </c>
      <c r="I27" s="153">
        <f>IF(G27=0, 0, D27/F27)</f>
        <v>0</v>
      </c>
      <c r="J27" s="153">
        <f>IF(F27=0, 0, E27/F27)</f>
        <v>0</v>
      </c>
    </row>
    <row r="28" spans="1:11" ht="18.75" customHeight="1" x14ac:dyDescent="0.2">
      <c r="A28" s="76" t="s">
        <v>289</v>
      </c>
      <c r="B28" s="175">
        <v>15</v>
      </c>
      <c r="C28" s="175">
        <v>29</v>
      </c>
      <c r="D28" s="175"/>
      <c r="E28" s="175"/>
      <c r="F28" s="22">
        <f>SUM(B28:E28)</f>
        <v>44</v>
      </c>
      <c r="G28" s="153">
        <f>IF(F28=0, 0, B28/F28)</f>
        <v>0.34090909090909088</v>
      </c>
      <c r="H28" s="153">
        <f>IF(F28=0, 0, C28/F28)</f>
        <v>0.65909090909090906</v>
      </c>
      <c r="I28" s="153">
        <f>IF(G28=0, 0, D28/F28)</f>
        <v>0</v>
      </c>
      <c r="J28" s="153">
        <f>IF(F28=0, 0, E28/F28)</f>
        <v>0</v>
      </c>
    </row>
    <row r="29" spans="1:11" ht="18.75" customHeight="1" x14ac:dyDescent="0.25">
      <c r="A29" s="81"/>
      <c r="B29"/>
      <c r="C29"/>
      <c r="D29"/>
      <c r="E29"/>
      <c r="F29"/>
      <c r="G29" s="83"/>
      <c r="H29" s="83"/>
      <c r="I29" s="83"/>
      <c r="J29" s="83"/>
    </row>
    <row r="30" spans="1:11" ht="18.75" customHeight="1" x14ac:dyDescent="0.25">
      <c r="A30" s="81"/>
      <c r="B30"/>
      <c r="C30"/>
      <c r="D30"/>
      <c r="E30"/>
      <c r="F30"/>
      <c r="G30" s="83"/>
      <c r="H30" s="83"/>
      <c r="I30" s="83"/>
      <c r="J30" s="83"/>
    </row>
    <row r="33" spans="1:24" ht="18.75" customHeight="1" x14ac:dyDescent="0.25">
      <c r="A33" s="6" t="s">
        <v>216</v>
      </c>
    </row>
    <row r="35" spans="1:24" ht="18.75" customHeight="1" x14ac:dyDescent="0.2">
      <c r="A35" s="77" t="s">
        <v>396</v>
      </c>
      <c r="B35" s="229"/>
      <c r="C35" s="24"/>
      <c r="D35" s="24"/>
      <c r="E35" s="25"/>
      <c r="F35" s="26" t="s">
        <v>9</v>
      </c>
      <c r="G35" s="24"/>
      <c r="H35" s="24"/>
      <c r="I35" s="24"/>
      <c r="J35" s="24"/>
    </row>
    <row r="36" spans="1:24" ht="18.75" customHeight="1" x14ac:dyDescent="0.2">
      <c r="A36" s="77" t="s">
        <v>77</v>
      </c>
      <c r="B36" s="229"/>
      <c r="C36" s="24"/>
      <c r="D36" s="24"/>
      <c r="E36" s="25"/>
      <c r="F36" s="24" t="s">
        <v>9</v>
      </c>
      <c r="G36" s="24"/>
      <c r="H36" s="24"/>
      <c r="I36" s="24"/>
      <c r="J36" s="24"/>
    </row>
    <row r="37" spans="1:24" s="13" customFormat="1" ht="18.75" customHeight="1" x14ac:dyDescent="0.2">
      <c r="A37" s="77" t="s">
        <v>81</v>
      </c>
      <c r="B37" s="229"/>
      <c r="C37" s="24"/>
      <c r="D37" s="24"/>
      <c r="E37" s="25"/>
      <c r="F37" s="24" t="s">
        <v>5</v>
      </c>
      <c r="G37" s="24"/>
      <c r="H37" s="24"/>
      <c r="I37" s="24"/>
      <c r="J37" s="2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.75" customHeight="1" x14ac:dyDescent="0.2">
      <c r="E38" s="8"/>
    </row>
    <row r="39" spans="1:24" ht="18.75" customHeight="1" x14ac:dyDescent="0.2">
      <c r="A39" s="114" t="s">
        <v>20</v>
      </c>
      <c r="B39" s="294" t="s">
        <v>347</v>
      </c>
      <c r="C39" s="294" t="s">
        <v>348</v>
      </c>
      <c r="D39" s="294" t="s">
        <v>349</v>
      </c>
      <c r="E39" s="294" t="s">
        <v>442</v>
      </c>
      <c r="F39" s="294" t="s">
        <v>383</v>
      </c>
      <c r="G39" s="294" t="s">
        <v>375</v>
      </c>
      <c r="H39" s="294" t="s">
        <v>376</v>
      </c>
      <c r="I39" s="294" t="s">
        <v>377</v>
      </c>
      <c r="J39" s="307" t="s">
        <v>443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8.75" customHeight="1" x14ac:dyDescent="0.2">
      <c r="A40" s="76" t="s">
        <v>439</v>
      </c>
      <c r="B40" s="175">
        <v>13</v>
      </c>
      <c r="C40" s="175">
        <v>21</v>
      </c>
      <c r="D40" s="175"/>
      <c r="E40" s="175"/>
      <c r="F40" s="22">
        <f>SUM(B40:E40)</f>
        <v>34</v>
      </c>
      <c r="G40" s="153">
        <f>IF(F40=0, 0, B40/F40)</f>
        <v>0.38235294117647056</v>
      </c>
      <c r="H40" s="153">
        <f>IF(F40=0, 0, C40/F40)</f>
        <v>0.61764705882352944</v>
      </c>
      <c r="I40" s="153">
        <f>IF(G40=0, 0, D40/F40)</f>
        <v>0</v>
      </c>
      <c r="J40" s="153">
        <f>IF(F40=0, 0, E40/F40)</f>
        <v>0</v>
      </c>
    </row>
    <row r="41" spans="1:24" ht="18.75" customHeight="1" x14ac:dyDescent="0.2">
      <c r="A41" s="76" t="s">
        <v>265</v>
      </c>
      <c r="B41" s="175">
        <v>18</v>
      </c>
      <c r="C41" s="175">
        <v>25</v>
      </c>
      <c r="D41" s="175"/>
      <c r="E41" s="175"/>
      <c r="F41" s="22">
        <f>SUM(B41:E41)</f>
        <v>43</v>
      </c>
      <c r="G41" s="153">
        <f>IF(F41=0, 0, B41/F41)</f>
        <v>0.41860465116279072</v>
      </c>
      <c r="H41" s="153">
        <f>IF(F41=0, 0, C41/F41)</f>
        <v>0.58139534883720934</v>
      </c>
      <c r="I41" s="153">
        <f>IF(G41=0, 0, D41/F41)</f>
        <v>0</v>
      </c>
      <c r="J41" s="153">
        <f>IF(F41=0, 0, E41/F41)</f>
        <v>0</v>
      </c>
    </row>
    <row r="42" spans="1:24" ht="18.75" customHeight="1" x14ac:dyDescent="0.2">
      <c r="A42" s="76" t="s">
        <v>264</v>
      </c>
      <c r="B42" s="175">
        <v>15</v>
      </c>
      <c r="C42" s="175">
        <v>29</v>
      </c>
      <c r="D42" s="175"/>
      <c r="E42" s="175"/>
      <c r="F42" s="22">
        <f>SUM(B42:E42)</f>
        <v>44</v>
      </c>
      <c r="G42" s="153">
        <f>IF(F42=0, 0, B42/F42)</f>
        <v>0.34090909090909088</v>
      </c>
      <c r="H42" s="153">
        <f>IF(F42=0, 0, C42/F42)</f>
        <v>0.65909090909090906</v>
      </c>
      <c r="I42" s="153">
        <f>IF(G42=0, 0, D42/F42)</f>
        <v>0</v>
      </c>
      <c r="J42" s="153">
        <f>IF(F42=0, 0, E42/F42)</f>
        <v>0</v>
      </c>
    </row>
    <row r="44" spans="1:24" ht="18.75" customHeight="1" x14ac:dyDescent="0.25">
      <c r="A44" s="6" t="s">
        <v>217</v>
      </c>
      <c r="E44" s="8"/>
    </row>
    <row r="45" spans="1:24" ht="18.75" customHeight="1" x14ac:dyDescent="0.2">
      <c r="E45" s="8"/>
    </row>
    <row r="46" spans="1:24" ht="18.75" customHeight="1" x14ac:dyDescent="0.2">
      <c r="A46" s="77" t="s">
        <v>397</v>
      </c>
      <c r="B46" s="229">
        <v>42323</v>
      </c>
      <c r="C46" s="24"/>
      <c r="D46" s="24"/>
      <c r="E46" s="25"/>
      <c r="F46" s="26" t="s">
        <v>9</v>
      </c>
      <c r="G46" s="24"/>
      <c r="H46" s="24"/>
      <c r="I46" s="24"/>
      <c r="J46" s="24"/>
    </row>
    <row r="47" spans="1:24" ht="18.75" customHeight="1" x14ac:dyDescent="0.2">
      <c r="A47" s="77" t="s">
        <v>78</v>
      </c>
      <c r="B47" s="229">
        <v>43054</v>
      </c>
      <c r="C47" s="24"/>
      <c r="D47" s="24"/>
      <c r="E47" s="25"/>
      <c r="F47" s="24" t="s">
        <v>9</v>
      </c>
      <c r="G47" s="24"/>
      <c r="H47" s="24"/>
      <c r="I47" s="24"/>
      <c r="J47" s="24"/>
    </row>
    <row r="48" spans="1:24" s="13" customFormat="1" ht="18.75" customHeight="1" x14ac:dyDescent="0.2">
      <c r="A48" s="77" t="s">
        <v>79</v>
      </c>
      <c r="B48" s="229">
        <v>43235</v>
      </c>
      <c r="C48" s="24"/>
      <c r="D48" s="24"/>
      <c r="E48" s="25"/>
      <c r="F48" s="24" t="s">
        <v>5</v>
      </c>
      <c r="G48" s="24"/>
      <c r="H48" s="24"/>
      <c r="I48" s="24"/>
      <c r="J48" s="2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.75" customHeight="1" x14ac:dyDescent="0.2">
      <c r="E49" s="8"/>
    </row>
    <row r="50" spans="1:24" ht="18.75" customHeight="1" x14ac:dyDescent="0.2">
      <c r="A50" s="114" t="s">
        <v>20</v>
      </c>
      <c r="B50" s="397" t="s">
        <v>347</v>
      </c>
      <c r="C50" s="397" t="s">
        <v>348</v>
      </c>
      <c r="D50" s="397" t="s">
        <v>349</v>
      </c>
      <c r="E50" s="397" t="s">
        <v>442</v>
      </c>
      <c r="F50" s="397" t="s">
        <v>383</v>
      </c>
      <c r="G50" s="397" t="s">
        <v>392</v>
      </c>
      <c r="H50" s="397" t="s">
        <v>376</v>
      </c>
      <c r="I50" s="397" t="s">
        <v>377</v>
      </c>
      <c r="J50" s="398" t="s">
        <v>443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8.75" customHeight="1" x14ac:dyDescent="0.2">
      <c r="A51" s="76" t="s">
        <v>440</v>
      </c>
      <c r="B51" s="175">
        <v>13</v>
      </c>
      <c r="C51" s="175">
        <v>21</v>
      </c>
      <c r="D51" s="175"/>
      <c r="E51" s="175"/>
      <c r="F51" s="22">
        <f>SUM(B51:E51)</f>
        <v>34</v>
      </c>
      <c r="G51" s="153">
        <f>IF(F51=0, 0, B51/F51)</f>
        <v>0.38235294117647056</v>
      </c>
      <c r="H51" s="153">
        <f>IF(F51=0, 0, C51/F51)</f>
        <v>0.61764705882352944</v>
      </c>
      <c r="I51" s="153">
        <f>IF(G51=0, 0, D51/F51)</f>
        <v>0</v>
      </c>
      <c r="J51" s="153">
        <f>IF(F51=0, 0, E51/F51)</f>
        <v>0</v>
      </c>
    </row>
    <row r="52" spans="1:24" ht="18.75" customHeight="1" x14ac:dyDescent="0.2">
      <c r="A52" s="76" t="s">
        <v>265</v>
      </c>
      <c r="B52" s="175">
        <v>18</v>
      </c>
      <c r="C52" s="175">
        <v>25</v>
      </c>
      <c r="D52" s="175"/>
      <c r="E52" s="175"/>
      <c r="F52" s="22">
        <f>SUM(B52:E52)</f>
        <v>43</v>
      </c>
      <c r="G52" s="153">
        <f>IF(F52=0, 0, B52/F52)</f>
        <v>0.41860465116279072</v>
      </c>
      <c r="H52" s="153">
        <f>IF(F52=0, 0, C52/F52)</f>
        <v>0.58139534883720934</v>
      </c>
      <c r="I52" s="153">
        <f>IF(G52=0, 0, D52/F52)</f>
        <v>0</v>
      </c>
      <c r="J52" s="153">
        <f>IF(F52=0, 0, E52/F52)</f>
        <v>0</v>
      </c>
    </row>
    <row r="53" spans="1:24" ht="18.75" customHeight="1" x14ac:dyDescent="0.2">
      <c r="A53" s="76" t="s">
        <v>289</v>
      </c>
      <c r="B53" s="175">
        <v>15</v>
      </c>
      <c r="C53" s="175">
        <v>29</v>
      </c>
      <c r="D53" s="175"/>
      <c r="E53" s="175"/>
      <c r="F53" s="22">
        <f>SUM(B53:E53)</f>
        <v>44</v>
      </c>
      <c r="G53" s="153">
        <f>IF(F53=0, 0, B53/F53)</f>
        <v>0.34090909090909088</v>
      </c>
      <c r="H53" s="153">
        <f>IF(F53=0, 0, C53/F53)</f>
        <v>0.65909090909090906</v>
      </c>
      <c r="I53" s="153">
        <f>IF(G53=0, 0, D53/F53)</f>
        <v>0</v>
      </c>
      <c r="J53" s="153">
        <f>IF(F53=0, 0, E53/F53)</f>
        <v>0</v>
      </c>
    </row>
    <row r="58" spans="1:24" ht="18.75" customHeight="1" x14ac:dyDescent="0.25">
      <c r="A58" s="6" t="s">
        <v>218</v>
      </c>
    </row>
    <row r="59" spans="1:24" ht="18.75" customHeight="1" x14ac:dyDescent="0.25">
      <c r="A59" s="6"/>
    </row>
    <row r="60" spans="1:24" ht="18.75" customHeight="1" x14ac:dyDescent="0.2">
      <c r="A60" s="77" t="s">
        <v>396</v>
      </c>
      <c r="B60" s="229"/>
      <c r="C60" s="24"/>
      <c r="D60" s="24"/>
      <c r="E60" s="25"/>
      <c r="F60" s="26" t="s">
        <v>9</v>
      </c>
      <c r="G60" s="24"/>
      <c r="H60" s="24"/>
      <c r="I60" s="24"/>
      <c r="J60" s="24"/>
    </row>
    <row r="61" spans="1:24" ht="18.75" customHeight="1" x14ac:dyDescent="0.2">
      <c r="A61" s="77" t="s">
        <v>77</v>
      </c>
      <c r="B61" s="229"/>
      <c r="C61" s="24"/>
      <c r="D61" s="24"/>
      <c r="E61" s="25"/>
      <c r="F61" s="24" t="s">
        <v>9</v>
      </c>
      <c r="G61" s="24"/>
      <c r="H61" s="24"/>
      <c r="I61" s="24"/>
      <c r="J61" s="24"/>
    </row>
    <row r="62" spans="1:24" s="13" customFormat="1" ht="18.75" customHeight="1" x14ac:dyDescent="0.2">
      <c r="A62" s="77" t="s">
        <v>81</v>
      </c>
      <c r="B62" s="229"/>
      <c r="C62" s="24"/>
      <c r="D62" s="24"/>
      <c r="E62" s="25"/>
      <c r="F62" s="24" t="s">
        <v>5</v>
      </c>
      <c r="G62" s="24"/>
      <c r="H62" s="24"/>
      <c r="I62" s="24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8.75" customHeight="1" x14ac:dyDescent="0.2">
      <c r="E63" s="8"/>
    </row>
    <row r="64" spans="1:24" ht="18.75" customHeight="1" x14ac:dyDescent="0.2">
      <c r="A64" s="114" t="s">
        <v>20</v>
      </c>
      <c r="B64" s="294" t="s">
        <v>347</v>
      </c>
      <c r="C64" s="294" t="s">
        <v>348</v>
      </c>
      <c r="D64" s="294" t="s">
        <v>349</v>
      </c>
      <c r="E64" s="294" t="s">
        <v>442</v>
      </c>
      <c r="F64" s="294" t="s">
        <v>383</v>
      </c>
      <c r="G64" s="294" t="s">
        <v>375</v>
      </c>
      <c r="H64" s="294" t="s">
        <v>376</v>
      </c>
      <c r="I64" s="294" t="s">
        <v>377</v>
      </c>
      <c r="J64" s="307" t="s">
        <v>443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8.75" customHeight="1" x14ac:dyDescent="0.2">
      <c r="A65" s="76" t="s">
        <v>439</v>
      </c>
      <c r="B65" s="175">
        <v>13</v>
      </c>
      <c r="C65" s="175">
        <v>21</v>
      </c>
      <c r="D65" s="175"/>
      <c r="E65" s="175"/>
      <c r="F65" s="22">
        <f>SUM(B65:E65)</f>
        <v>34</v>
      </c>
      <c r="G65" s="153">
        <f>IF(F65=0, 0, B65/F65)</f>
        <v>0.38235294117647056</v>
      </c>
      <c r="H65" s="153">
        <f>IF(F65=0, 0, C65/F65)</f>
        <v>0.61764705882352944</v>
      </c>
      <c r="I65" s="153">
        <f>IF(G65=0, 0, D65/F65)</f>
        <v>0</v>
      </c>
      <c r="J65" s="153">
        <f>IF(F65=0, 0, E65/F65)</f>
        <v>0</v>
      </c>
    </row>
    <row r="66" spans="1:24" ht="18.75" customHeight="1" x14ac:dyDescent="0.2">
      <c r="A66" s="76" t="s">
        <v>265</v>
      </c>
      <c r="B66" s="175">
        <v>18</v>
      </c>
      <c r="C66" s="175">
        <v>25</v>
      </c>
      <c r="D66" s="175"/>
      <c r="E66" s="175"/>
      <c r="F66" s="22">
        <f>SUM(B66:E66)</f>
        <v>43</v>
      </c>
      <c r="G66" s="153">
        <f>IF(F66=0, 0, B66/F66)</f>
        <v>0.41860465116279072</v>
      </c>
      <c r="H66" s="153">
        <f>IF(F66=0, 0, C66/F66)</f>
        <v>0.58139534883720934</v>
      </c>
      <c r="I66" s="153">
        <f>IF(G66=0, 0, D66/F66)</f>
        <v>0</v>
      </c>
      <c r="J66" s="153">
        <f>IF(F66=0, 0, E66/F66)</f>
        <v>0</v>
      </c>
    </row>
    <row r="67" spans="1:24" ht="18.75" customHeight="1" x14ac:dyDescent="0.2">
      <c r="A67" s="76" t="s">
        <v>264</v>
      </c>
      <c r="B67" s="175">
        <v>15</v>
      </c>
      <c r="C67" s="175">
        <v>29</v>
      </c>
      <c r="D67" s="175"/>
      <c r="E67" s="175"/>
      <c r="F67" s="22">
        <f>SUM(B67:E67)</f>
        <v>44</v>
      </c>
      <c r="G67" s="153">
        <f>IF(F67=0, 0, B67/F67)</f>
        <v>0.34090909090909088</v>
      </c>
      <c r="H67" s="153">
        <f>IF(F67=0, 0, C67/F67)</f>
        <v>0.65909090909090906</v>
      </c>
      <c r="I67" s="153">
        <f>IF(G67=0, 0, D67/F67)</f>
        <v>0</v>
      </c>
      <c r="J67" s="153">
        <f>IF(F67=0, 0, E67/F67)</f>
        <v>0</v>
      </c>
    </row>
    <row r="70" spans="1:24" ht="18.75" customHeight="1" x14ac:dyDescent="0.25">
      <c r="A70" s="6" t="s">
        <v>219</v>
      </c>
      <c r="E70" s="8"/>
    </row>
    <row r="71" spans="1:24" ht="18.75" customHeight="1" x14ac:dyDescent="0.2">
      <c r="E71" s="8"/>
    </row>
    <row r="72" spans="1:24" ht="18.75" customHeight="1" x14ac:dyDescent="0.2">
      <c r="A72" s="77" t="s">
        <v>397</v>
      </c>
      <c r="B72" s="229"/>
      <c r="C72" s="24"/>
      <c r="D72" s="24"/>
      <c r="E72" s="25"/>
      <c r="F72" s="26" t="s">
        <v>9</v>
      </c>
      <c r="G72" s="24"/>
      <c r="H72" s="24"/>
      <c r="I72" s="24"/>
      <c r="J72" s="24"/>
    </row>
    <row r="73" spans="1:24" s="13" customFormat="1" ht="18.75" customHeight="1" x14ac:dyDescent="0.2">
      <c r="A73" s="77" t="s">
        <v>78</v>
      </c>
      <c r="B73" s="229"/>
      <c r="C73" s="24"/>
      <c r="D73" s="24"/>
      <c r="E73" s="25"/>
      <c r="F73" s="24" t="s">
        <v>9</v>
      </c>
      <c r="G73" s="24"/>
      <c r="H73" s="24"/>
      <c r="I73" s="24"/>
      <c r="J73" s="2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8.75" customHeight="1" x14ac:dyDescent="0.2">
      <c r="A74" s="77" t="s">
        <v>79</v>
      </c>
      <c r="B74" s="229"/>
      <c r="C74" s="24"/>
      <c r="D74" s="24"/>
      <c r="E74" s="25"/>
      <c r="F74" s="24" t="s">
        <v>5</v>
      </c>
      <c r="G74" s="24"/>
      <c r="H74" s="24"/>
      <c r="I74" s="24"/>
      <c r="J74" s="24"/>
    </row>
    <row r="75" spans="1:24" ht="18.75" customHeight="1" x14ac:dyDescent="0.2">
      <c r="E75" s="8"/>
    </row>
    <row r="76" spans="1:24" ht="18.75" customHeight="1" x14ac:dyDescent="0.2">
      <c r="A76" s="227" t="s">
        <v>20</v>
      </c>
      <c r="B76" s="294" t="s">
        <v>347</v>
      </c>
      <c r="C76" s="294" t="s">
        <v>348</v>
      </c>
      <c r="D76" s="294" t="s">
        <v>349</v>
      </c>
      <c r="E76" s="294" t="s">
        <v>442</v>
      </c>
      <c r="F76" s="294" t="s">
        <v>383</v>
      </c>
      <c r="G76" s="294" t="s">
        <v>375</v>
      </c>
      <c r="H76" s="294" t="s">
        <v>376</v>
      </c>
      <c r="I76" s="294" t="s">
        <v>377</v>
      </c>
      <c r="J76" s="307" t="s">
        <v>443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8.75" customHeight="1" x14ac:dyDescent="0.2">
      <c r="A77" s="76" t="s">
        <v>440</v>
      </c>
      <c r="B77" s="175">
        <v>13</v>
      </c>
      <c r="C77" s="175">
        <v>21</v>
      </c>
      <c r="D77" s="175"/>
      <c r="E77" s="175"/>
      <c r="F77" s="22">
        <f>SUM(B77:E77)</f>
        <v>34</v>
      </c>
      <c r="G77" s="153">
        <f>IF(F77=0, 0, B77/F77)</f>
        <v>0.38235294117647056</v>
      </c>
      <c r="H77" s="153">
        <f>IF(F77=0, 0, C77/F77)</f>
        <v>0.61764705882352944</v>
      </c>
      <c r="I77" s="153">
        <f>IF(G77=0, 0, D77/F77)</f>
        <v>0</v>
      </c>
      <c r="J77" s="153">
        <f>IF(F77=0, 0, E77/F77)</f>
        <v>0</v>
      </c>
    </row>
    <row r="78" spans="1:24" ht="18.75" customHeight="1" x14ac:dyDescent="0.2">
      <c r="A78" s="76" t="s">
        <v>265</v>
      </c>
      <c r="B78" s="175">
        <v>18</v>
      </c>
      <c r="C78" s="175">
        <v>25</v>
      </c>
      <c r="D78" s="175"/>
      <c r="E78" s="175"/>
      <c r="F78" s="22">
        <f>SUM(B78:E78)</f>
        <v>43</v>
      </c>
      <c r="G78" s="153">
        <f>IF(F78=0, 0, B78/F78)</f>
        <v>0.41860465116279072</v>
      </c>
      <c r="H78" s="153">
        <f>IF(F78=0, 0, C78/F78)</f>
        <v>0.58139534883720934</v>
      </c>
      <c r="I78" s="153">
        <f>IF(G78=0, 0, D78/F78)</f>
        <v>0</v>
      </c>
      <c r="J78" s="153">
        <f>IF(F78=0, 0, E78/F78)</f>
        <v>0</v>
      </c>
    </row>
    <row r="79" spans="1:24" ht="18.75" customHeight="1" x14ac:dyDescent="0.2">
      <c r="A79" s="76" t="s">
        <v>289</v>
      </c>
      <c r="B79" s="175">
        <v>15</v>
      </c>
      <c r="C79" s="175">
        <v>29</v>
      </c>
      <c r="D79" s="175"/>
      <c r="E79" s="175"/>
      <c r="F79" s="22">
        <f>SUM(B79:E79)</f>
        <v>44</v>
      </c>
      <c r="G79" s="153">
        <f>IF(F79=0, 0, B79/F79)</f>
        <v>0.34090909090909088</v>
      </c>
      <c r="H79" s="153">
        <f>IF(F79=0, 0, C79/F79)</f>
        <v>0.65909090909090906</v>
      </c>
      <c r="I79" s="153">
        <f>IF(G79=0, 0, D79/F79)</f>
        <v>0</v>
      </c>
      <c r="J79" s="153">
        <f>IF(F79=0, 0, E79/F79)</f>
        <v>0</v>
      </c>
    </row>
    <row r="80" spans="1:24" ht="18.75" customHeight="1" x14ac:dyDescent="0.25">
      <c r="A80" s="95"/>
      <c r="B80"/>
      <c r="C80"/>
      <c r="D80"/>
      <c r="E80"/>
      <c r="F80" s="82"/>
      <c r="G80" s="83"/>
      <c r="H80" s="83"/>
      <c r="I80" s="83"/>
      <c r="J80" s="83"/>
    </row>
    <row r="81" spans="1:24" ht="18.75" customHeight="1" x14ac:dyDescent="0.25">
      <c r="A81" s="95"/>
      <c r="B81"/>
      <c r="C81"/>
      <c r="D81"/>
      <c r="E81"/>
      <c r="F81" s="82"/>
      <c r="G81" s="83"/>
      <c r="H81" s="83"/>
      <c r="I81" s="83"/>
      <c r="J81" s="83"/>
    </row>
    <row r="84" spans="1:24" ht="18.75" customHeight="1" x14ac:dyDescent="0.25">
      <c r="A84" s="6" t="s">
        <v>220</v>
      </c>
      <c r="E84" s="8"/>
    </row>
    <row r="85" spans="1:24" ht="18.75" customHeight="1" x14ac:dyDescent="0.2">
      <c r="E85" s="8"/>
    </row>
    <row r="86" spans="1:24" ht="18.75" customHeight="1" x14ac:dyDescent="0.2">
      <c r="A86" s="77" t="s">
        <v>396</v>
      </c>
      <c r="B86" s="229"/>
      <c r="C86" s="24"/>
      <c r="D86" s="24"/>
      <c r="E86" s="25"/>
      <c r="F86" s="26" t="s">
        <v>9</v>
      </c>
      <c r="G86" s="24"/>
      <c r="H86" s="24"/>
      <c r="I86" s="24"/>
      <c r="J86" s="24"/>
    </row>
    <row r="87" spans="1:24" s="13" customFormat="1" ht="18.75" customHeight="1" x14ac:dyDescent="0.2">
      <c r="A87" s="77" t="s">
        <v>77</v>
      </c>
      <c r="B87" s="229"/>
      <c r="C87" s="24"/>
      <c r="D87" s="24"/>
      <c r="E87" s="25"/>
      <c r="F87" s="24" t="s">
        <v>9</v>
      </c>
      <c r="G87" s="24"/>
      <c r="H87" s="24"/>
      <c r="I87" s="24"/>
      <c r="J87" s="2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8.75" customHeight="1" x14ac:dyDescent="0.2">
      <c r="A88" s="77" t="s">
        <v>80</v>
      </c>
      <c r="B88" s="229"/>
      <c r="C88" s="24"/>
      <c r="D88" s="24"/>
      <c r="E88" s="25"/>
      <c r="F88" s="24" t="s">
        <v>5</v>
      </c>
      <c r="G88" s="24"/>
      <c r="H88" s="24"/>
      <c r="I88" s="24"/>
      <c r="J88" s="24"/>
    </row>
    <row r="89" spans="1:24" ht="18.75" customHeight="1" x14ac:dyDescent="0.2">
      <c r="E89" s="8"/>
    </row>
    <row r="90" spans="1:24" ht="18.75" customHeight="1" x14ac:dyDescent="0.2">
      <c r="A90" s="114" t="s">
        <v>20</v>
      </c>
      <c r="B90" s="294" t="s">
        <v>347</v>
      </c>
      <c r="C90" s="294" t="s">
        <v>348</v>
      </c>
      <c r="D90" s="294" t="s">
        <v>349</v>
      </c>
      <c r="E90" s="294" t="s">
        <v>442</v>
      </c>
      <c r="F90" s="294" t="s">
        <v>383</v>
      </c>
      <c r="G90" s="294" t="s">
        <v>375</v>
      </c>
      <c r="H90" s="294" t="s">
        <v>376</v>
      </c>
      <c r="I90" s="294" t="s">
        <v>377</v>
      </c>
      <c r="J90" s="307" t="s">
        <v>443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8.75" customHeight="1" x14ac:dyDescent="0.2">
      <c r="A91" s="76" t="s">
        <v>439</v>
      </c>
      <c r="B91" s="175">
        <v>13</v>
      </c>
      <c r="C91" s="175">
        <v>21</v>
      </c>
      <c r="D91" s="175"/>
      <c r="E91" s="175"/>
      <c r="F91" s="22">
        <f>SUM(B91:E91)</f>
        <v>34</v>
      </c>
      <c r="G91" s="153">
        <f>IF(F91=0, 0, B91/F91)</f>
        <v>0.38235294117647056</v>
      </c>
      <c r="H91" s="153">
        <f>IF(F91=0, 0, C91/F91)</f>
        <v>0.61764705882352944</v>
      </c>
      <c r="I91" s="153">
        <f>IF(G91=0, 0, D91/F91)</f>
        <v>0</v>
      </c>
      <c r="J91" s="153">
        <f>IF(F91=0, 0, E91/F91)</f>
        <v>0</v>
      </c>
    </row>
    <row r="92" spans="1:24" ht="18.75" customHeight="1" x14ac:dyDescent="0.2">
      <c r="A92" s="76" t="s">
        <v>265</v>
      </c>
      <c r="B92" s="175">
        <v>18</v>
      </c>
      <c r="C92" s="175">
        <v>25</v>
      </c>
      <c r="D92" s="175"/>
      <c r="E92" s="175"/>
      <c r="F92" s="22">
        <f>SUM(B92:E92)</f>
        <v>43</v>
      </c>
      <c r="G92" s="153">
        <f>IF(F92=0, 0, B92/F92)</f>
        <v>0.41860465116279072</v>
      </c>
      <c r="H92" s="153">
        <f>IF(F92=0, 0, C92/F92)</f>
        <v>0.58139534883720934</v>
      </c>
      <c r="I92" s="153">
        <f>IF(G92=0, 0, D92/F92)</f>
        <v>0</v>
      </c>
      <c r="J92" s="153">
        <f>IF(F92=0, 0, E92/F92)</f>
        <v>0</v>
      </c>
    </row>
    <row r="93" spans="1:24" ht="18.75" customHeight="1" x14ac:dyDescent="0.2">
      <c r="A93" s="76" t="s">
        <v>264</v>
      </c>
      <c r="B93" s="175">
        <v>15</v>
      </c>
      <c r="C93" s="175">
        <v>29</v>
      </c>
      <c r="D93" s="175"/>
      <c r="E93" s="175"/>
      <c r="F93" s="22">
        <f>SUM(B93:E93)</f>
        <v>44</v>
      </c>
      <c r="G93" s="153">
        <f>IF(F93=0, 0, B93/F93)</f>
        <v>0.34090909090909088</v>
      </c>
      <c r="H93" s="153">
        <f>IF(F93=0, 0, C93/F93)</f>
        <v>0.65909090909090906</v>
      </c>
      <c r="I93" s="153">
        <f>IF(G93=0, 0, D93/F93)</f>
        <v>0</v>
      </c>
      <c r="J93" s="153">
        <f>IF(F93=0, 0, E93/F93)</f>
        <v>0</v>
      </c>
    </row>
    <row r="96" spans="1:24" ht="18.75" customHeight="1" x14ac:dyDescent="0.25">
      <c r="A96" s="6" t="s">
        <v>221</v>
      </c>
    </row>
    <row r="98" spans="1:24" ht="18.75" customHeight="1" x14ac:dyDescent="0.2">
      <c r="A98" s="77" t="s">
        <v>397</v>
      </c>
      <c r="B98" s="229"/>
      <c r="C98" s="24"/>
      <c r="D98" s="24"/>
      <c r="E98" s="25"/>
      <c r="F98" s="26" t="s">
        <v>9</v>
      </c>
      <c r="G98" s="24"/>
      <c r="H98" s="24"/>
      <c r="I98" s="24"/>
      <c r="J98" s="24"/>
    </row>
    <row r="99" spans="1:24" s="13" customFormat="1" ht="18.75" customHeight="1" x14ac:dyDescent="0.2">
      <c r="A99" s="77" t="s">
        <v>78</v>
      </c>
      <c r="B99" s="229"/>
      <c r="C99" s="24"/>
      <c r="D99" s="24"/>
      <c r="E99" s="25"/>
      <c r="F99" s="24" t="s">
        <v>9</v>
      </c>
      <c r="G99" s="24"/>
      <c r="H99" s="24"/>
      <c r="I99" s="24"/>
      <c r="J99" s="2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8.75" customHeight="1" x14ac:dyDescent="0.2">
      <c r="A100" s="77" t="s">
        <v>79</v>
      </c>
      <c r="B100" s="229"/>
      <c r="C100" s="24"/>
      <c r="D100" s="24"/>
      <c r="E100" s="25"/>
      <c r="F100" s="24" t="s">
        <v>5</v>
      </c>
      <c r="G100" s="24"/>
      <c r="H100" s="24"/>
      <c r="I100" s="24"/>
      <c r="J100" s="24"/>
    </row>
    <row r="101" spans="1:24" ht="18.75" customHeight="1" x14ac:dyDescent="0.2">
      <c r="E101" s="8"/>
    </row>
    <row r="102" spans="1:24" ht="18.75" customHeight="1" x14ac:dyDescent="0.2">
      <c r="A102" s="114" t="s">
        <v>20</v>
      </c>
      <c r="B102" s="294" t="s">
        <v>347</v>
      </c>
      <c r="C102" s="294" t="s">
        <v>348</v>
      </c>
      <c r="D102" s="294" t="s">
        <v>349</v>
      </c>
      <c r="E102" s="294" t="s">
        <v>442</v>
      </c>
      <c r="F102" s="294" t="s">
        <v>383</v>
      </c>
      <c r="G102" s="294" t="s">
        <v>375</v>
      </c>
      <c r="H102" s="294" t="s">
        <v>376</v>
      </c>
      <c r="I102" s="294" t="s">
        <v>377</v>
      </c>
      <c r="J102" s="307" t="s">
        <v>443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8.75" customHeight="1" x14ac:dyDescent="0.2">
      <c r="A103" s="76" t="s">
        <v>440</v>
      </c>
      <c r="B103" s="175">
        <v>13</v>
      </c>
      <c r="C103" s="175">
        <v>21</v>
      </c>
      <c r="D103" s="175"/>
      <c r="E103" s="175"/>
      <c r="F103" s="22">
        <f>SUM(B103:E103)</f>
        <v>34</v>
      </c>
      <c r="G103" s="153">
        <f>IF(F103=0, 0, B103/F103)</f>
        <v>0.38235294117647056</v>
      </c>
      <c r="H103" s="153">
        <f>IF(F103=0, 0, C103/F103)</f>
        <v>0.61764705882352944</v>
      </c>
      <c r="I103" s="153">
        <f>IF(G103=0, 0, D103/F103)</f>
        <v>0</v>
      </c>
      <c r="J103" s="153">
        <f>IF(F103=0, 0, E103/F103)</f>
        <v>0</v>
      </c>
    </row>
    <row r="104" spans="1:24" ht="18.75" customHeight="1" x14ac:dyDescent="0.2">
      <c r="A104" s="76" t="s">
        <v>265</v>
      </c>
      <c r="B104" s="175">
        <v>18</v>
      </c>
      <c r="C104" s="175">
        <v>25</v>
      </c>
      <c r="D104" s="175"/>
      <c r="E104" s="175"/>
      <c r="F104" s="22">
        <f>SUM(B104:E104)</f>
        <v>43</v>
      </c>
      <c r="G104" s="153">
        <f>IF(F104=0, 0, B104/F104)</f>
        <v>0.41860465116279072</v>
      </c>
      <c r="H104" s="153">
        <f>IF(F104=0, 0, C104/F104)</f>
        <v>0.58139534883720934</v>
      </c>
      <c r="I104" s="153">
        <f>IF(G104=0, 0, D104/F104)</f>
        <v>0</v>
      </c>
      <c r="J104" s="153">
        <f>IF(F104=0, 0, E104/F104)</f>
        <v>0</v>
      </c>
    </row>
    <row r="105" spans="1:24" ht="18.75" customHeight="1" x14ac:dyDescent="0.2">
      <c r="A105" s="76" t="s">
        <v>289</v>
      </c>
      <c r="B105" s="175">
        <v>15</v>
      </c>
      <c r="C105" s="175">
        <v>29</v>
      </c>
      <c r="D105" s="175"/>
      <c r="E105" s="175"/>
      <c r="F105" s="22">
        <f>SUM(B105:E105)</f>
        <v>44</v>
      </c>
      <c r="G105" s="153">
        <f>IF(F105=0, 0, B105/F105)</f>
        <v>0.34090909090909088</v>
      </c>
      <c r="H105" s="153">
        <f>IF(F105=0, 0, C105/F105)</f>
        <v>0.65909090909090906</v>
      </c>
      <c r="I105" s="153">
        <f>IF(G105=0, 0, D105/F105)</f>
        <v>0</v>
      </c>
      <c r="J105" s="153">
        <f>IF(F105=0, 0, E105/F105)</f>
        <v>0</v>
      </c>
    </row>
    <row r="111" spans="1:24" ht="18.75" customHeight="1" x14ac:dyDescent="0.25">
      <c r="A111" s="6" t="s">
        <v>386</v>
      </c>
      <c r="E111" s="8"/>
    </row>
    <row r="112" spans="1:24" ht="18.75" customHeight="1" x14ac:dyDescent="0.2">
      <c r="E112" s="8"/>
    </row>
    <row r="113" spans="1:24" s="13" customFormat="1" ht="18.75" customHeight="1" x14ac:dyDescent="0.2">
      <c r="A113" s="77" t="s">
        <v>396</v>
      </c>
      <c r="B113" s="229"/>
      <c r="C113" s="24"/>
      <c r="D113" s="24"/>
      <c r="E113" s="25"/>
      <c r="F113" s="26" t="s">
        <v>9</v>
      </c>
      <c r="G113" s="24"/>
      <c r="H113" s="24"/>
      <c r="I113" s="24"/>
      <c r="J113" s="2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8.75" customHeight="1" x14ac:dyDescent="0.2">
      <c r="A114" s="77" t="s">
        <v>77</v>
      </c>
      <c r="B114" s="229"/>
      <c r="C114" s="24"/>
      <c r="D114" s="24"/>
      <c r="E114" s="25"/>
      <c r="F114" s="24" t="s">
        <v>9</v>
      </c>
      <c r="G114" s="24"/>
      <c r="H114" s="24"/>
      <c r="I114" s="24"/>
      <c r="J114" s="24"/>
    </row>
    <row r="115" spans="1:24" ht="18.75" customHeight="1" x14ac:dyDescent="0.2">
      <c r="A115" s="77" t="s">
        <v>80</v>
      </c>
      <c r="B115" s="229"/>
      <c r="C115" s="24"/>
      <c r="D115" s="24"/>
      <c r="E115" s="25"/>
      <c r="F115" s="24" t="s">
        <v>5</v>
      </c>
      <c r="G115" s="24"/>
      <c r="H115" s="24"/>
      <c r="I115" s="24"/>
      <c r="J115" s="24"/>
    </row>
    <row r="116" spans="1:24" ht="18.75" customHeight="1" x14ac:dyDescent="0.2">
      <c r="E116" s="8"/>
    </row>
    <row r="117" spans="1:24" ht="18.75" customHeight="1" x14ac:dyDescent="0.2">
      <c r="A117" s="114" t="s">
        <v>20</v>
      </c>
      <c r="B117" s="294" t="s">
        <v>347</v>
      </c>
      <c r="C117" s="294" t="s">
        <v>348</v>
      </c>
      <c r="D117" s="294" t="s">
        <v>349</v>
      </c>
      <c r="E117" s="294" t="s">
        <v>442</v>
      </c>
      <c r="F117" s="294" t="s">
        <v>383</v>
      </c>
      <c r="G117" s="294" t="s">
        <v>375</v>
      </c>
      <c r="H117" s="294" t="s">
        <v>376</v>
      </c>
      <c r="I117" s="294" t="s">
        <v>377</v>
      </c>
      <c r="J117" s="307" t="s">
        <v>443</v>
      </c>
    </row>
    <row r="118" spans="1:24" ht="18.75" customHeight="1" x14ac:dyDescent="0.2">
      <c r="A118" s="76" t="s">
        <v>439</v>
      </c>
      <c r="B118" s="175">
        <v>13</v>
      </c>
      <c r="C118" s="175">
        <v>21</v>
      </c>
      <c r="D118" s="175"/>
      <c r="E118" s="175"/>
      <c r="F118" s="22">
        <f>SUM(B118:E118)</f>
        <v>34</v>
      </c>
      <c r="G118" s="153">
        <f>IF(F118=0, 0, B118/F118)</f>
        <v>0.38235294117647056</v>
      </c>
      <c r="H118" s="153">
        <f>IF(F118=0, 0, C118/F118)</f>
        <v>0.61764705882352944</v>
      </c>
      <c r="I118" s="153">
        <f>IF(G118=0, 0, D118/F118)</f>
        <v>0</v>
      </c>
      <c r="J118" s="153">
        <f>IF(F118=0, 0, E118/F118)</f>
        <v>0</v>
      </c>
    </row>
    <row r="119" spans="1:24" ht="18.75" customHeight="1" x14ac:dyDescent="0.2">
      <c r="A119" s="76" t="s">
        <v>265</v>
      </c>
      <c r="B119" s="175">
        <v>18</v>
      </c>
      <c r="C119" s="175">
        <v>25</v>
      </c>
      <c r="D119" s="175"/>
      <c r="E119" s="175"/>
      <c r="F119" s="22">
        <f>SUM(B119:E119)</f>
        <v>43</v>
      </c>
      <c r="G119" s="153">
        <f>IF(F119=0, 0, B119/F119)</f>
        <v>0.41860465116279072</v>
      </c>
      <c r="H119" s="153">
        <f>IF(F119=0, 0, C119/F119)</f>
        <v>0.58139534883720934</v>
      </c>
      <c r="I119" s="153">
        <f>IF(G119=0, 0, D119/F119)</f>
        <v>0</v>
      </c>
      <c r="J119" s="153">
        <f>IF(F119=0, 0, E119/F119)</f>
        <v>0</v>
      </c>
    </row>
    <row r="120" spans="1:24" ht="18.75" customHeight="1" x14ac:dyDescent="0.2">
      <c r="A120" s="76" t="s">
        <v>264</v>
      </c>
      <c r="B120" s="175">
        <v>15</v>
      </c>
      <c r="C120" s="175">
        <v>29</v>
      </c>
      <c r="D120" s="175"/>
      <c r="E120" s="175"/>
      <c r="F120" s="22">
        <f>SUM(B120:E120)</f>
        <v>44</v>
      </c>
      <c r="G120" s="153">
        <f>IF(F120=0, 0, B120/F120)</f>
        <v>0.34090909090909088</v>
      </c>
      <c r="H120" s="153">
        <f>IF(F120=0, 0, C120/F120)</f>
        <v>0.65909090909090906</v>
      </c>
      <c r="I120" s="153">
        <f>IF(G120=0, 0, D120/F120)</f>
        <v>0</v>
      </c>
      <c r="J120" s="153">
        <f>IF(F120=0, 0, E120/F120)</f>
        <v>0</v>
      </c>
    </row>
    <row r="123" spans="1:24" ht="18.75" customHeight="1" x14ac:dyDescent="0.25">
      <c r="A123" s="6" t="s">
        <v>387</v>
      </c>
    </row>
    <row r="125" spans="1:24" s="13" customFormat="1" ht="18.75" customHeight="1" x14ac:dyDescent="0.2">
      <c r="A125" s="77" t="s">
        <v>397</v>
      </c>
      <c r="B125" s="229"/>
      <c r="C125" s="24"/>
      <c r="D125" s="24"/>
      <c r="E125" s="25"/>
      <c r="F125" s="26" t="s">
        <v>9</v>
      </c>
      <c r="G125" s="24"/>
      <c r="H125" s="24"/>
      <c r="I125" s="24"/>
      <c r="J125" s="2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8.75" customHeight="1" x14ac:dyDescent="0.2">
      <c r="A126" s="77" t="s">
        <v>78</v>
      </c>
      <c r="B126" s="229"/>
      <c r="C126" s="24"/>
      <c r="D126" s="24"/>
      <c r="E126" s="25"/>
      <c r="F126" s="24" t="s">
        <v>9</v>
      </c>
      <c r="G126" s="24"/>
      <c r="H126" s="24"/>
      <c r="I126" s="24"/>
      <c r="J126" s="24"/>
    </row>
    <row r="127" spans="1:24" ht="18.75" customHeight="1" x14ac:dyDescent="0.2">
      <c r="A127" s="77" t="s">
        <v>79</v>
      </c>
      <c r="B127" s="229"/>
      <c r="C127" s="24"/>
      <c r="D127" s="24"/>
      <c r="E127" s="25"/>
      <c r="F127" s="24" t="s">
        <v>5</v>
      </c>
      <c r="G127" s="24"/>
      <c r="H127" s="24"/>
      <c r="I127" s="24"/>
      <c r="J127" s="24"/>
    </row>
    <row r="128" spans="1:24" ht="18.75" customHeight="1" x14ac:dyDescent="0.2">
      <c r="E128" s="8"/>
    </row>
    <row r="129" spans="1:10" ht="24.75" customHeight="1" x14ac:dyDescent="0.2">
      <c r="A129" s="114" t="s">
        <v>20</v>
      </c>
      <c r="B129" s="360" t="s">
        <v>347</v>
      </c>
      <c r="C129" s="360" t="s">
        <v>348</v>
      </c>
      <c r="D129" s="360" t="s">
        <v>349</v>
      </c>
      <c r="E129" s="360" t="s">
        <v>442</v>
      </c>
      <c r="F129" s="360" t="s">
        <v>383</v>
      </c>
      <c r="G129" s="360" t="s">
        <v>375</v>
      </c>
      <c r="H129" s="360" t="s">
        <v>376</v>
      </c>
      <c r="I129" s="360" t="s">
        <v>377</v>
      </c>
      <c r="J129" s="295" t="s">
        <v>443</v>
      </c>
    </row>
    <row r="130" spans="1:10" ht="18.75" customHeight="1" x14ac:dyDescent="0.2">
      <c r="A130" s="76" t="s">
        <v>440</v>
      </c>
      <c r="B130" s="175">
        <v>13</v>
      </c>
      <c r="C130" s="175">
        <v>21</v>
      </c>
      <c r="D130" s="175"/>
      <c r="E130" s="175"/>
      <c r="F130" s="22">
        <f>SUM(B130:E130)</f>
        <v>34</v>
      </c>
      <c r="G130" s="153">
        <f>IF(F130=0, 0, B130/F130)</f>
        <v>0.38235294117647056</v>
      </c>
      <c r="H130" s="153">
        <f>IF(F130=0, 0, C130/F130)</f>
        <v>0.61764705882352944</v>
      </c>
      <c r="I130" s="153">
        <f>IF(G130=0, 0, D130/F130)</f>
        <v>0</v>
      </c>
      <c r="J130" s="153">
        <f>IF(F130=0, 0, E130/F130)</f>
        <v>0</v>
      </c>
    </row>
    <row r="131" spans="1:10" ht="18.75" customHeight="1" x14ac:dyDescent="0.2">
      <c r="A131" s="76" t="s">
        <v>265</v>
      </c>
      <c r="B131" s="175">
        <v>18</v>
      </c>
      <c r="C131" s="175">
        <v>25</v>
      </c>
      <c r="D131" s="175"/>
      <c r="E131" s="175"/>
      <c r="F131" s="22">
        <f>SUM(B131:E131)</f>
        <v>43</v>
      </c>
      <c r="G131" s="153">
        <f>IF(F131=0, 0, B131/F131)</f>
        <v>0.41860465116279072</v>
      </c>
      <c r="H131" s="153">
        <f>IF(F131=0, 0, C131/F131)</f>
        <v>0.58139534883720934</v>
      </c>
      <c r="I131" s="153">
        <f>IF(G131=0, 0, D131/F131)</f>
        <v>0</v>
      </c>
      <c r="J131" s="153">
        <f>IF(F131=0, 0, E131/F131)</f>
        <v>0</v>
      </c>
    </row>
    <row r="132" spans="1:10" ht="18.75" customHeight="1" x14ac:dyDescent="0.2">
      <c r="A132" s="76" t="s">
        <v>289</v>
      </c>
      <c r="B132" s="175">
        <v>15</v>
      </c>
      <c r="C132" s="175">
        <v>29</v>
      </c>
      <c r="D132" s="175"/>
      <c r="E132" s="175"/>
      <c r="F132" s="22">
        <f>SUM(B132:E132)</f>
        <v>44</v>
      </c>
      <c r="G132" s="153">
        <f>IF(F132=0, 0, B132/F132)</f>
        <v>0.34090909090909088</v>
      </c>
      <c r="H132" s="153">
        <f>IF(F132=0, 0, C132/F132)</f>
        <v>0.65909090909090906</v>
      </c>
      <c r="I132" s="153">
        <f>IF(G132=0, 0, D132/F132)</f>
        <v>0</v>
      </c>
      <c r="J132" s="153">
        <f>IF(F132=0, 0, E132/F132)</f>
        <v>0</v>
      </c>
    </row>
    <row r="137" spans="1:10" ht="18.75" customHeight="1" x14ac:dyDescent="0.25">
      <c r="A137" s="6" t="s">
        <v>222</v>
      </c>
      <c r="E137" s="8"/>
    </row>
    <row r="138" spans="1:10" ht="18.75" customHeight="1" x14ac:dyDescent="0.2">
      <c r="E138" s="8"/>
    </row>
    <row r="139" spans="1:10" ht="18.75" customHeight="1" x14ac:dyDescent="0.2">
      <c r="A139" s="77" t="s">
        <v>396</v>
      </c>
      <c r="B139" s="229"/>
      <c r="C139" s="24"/>
      <c r="D139" s="24"/>
      <c r="E139" s="25"/>
      <c r="F139" s="26" t="s">
        <v>9</v>
      </c>
      <c r="G139" s="24"/>
      <c r="H139" s="24"/>
      <c r="I139" s="24"/>
      <c r="J139" s="24"/>
    </row>
    <row r="140" spans="1:10" ht="18.75" customHeight="1" x14ac:dyDescent="0.2">
      <c r="A140" s="77" t="s">
        <v>77</v>
      </c>
      <c r="B140" s="229"/>
      <c r="C140" s="24"/>
      <c r="D140" s="24"/>
      <c r="E140" s="25"/>
      <c r="F140" s="24" t="s">
        <v>9</v>
      </c>
      <c r="G140" s="24"/>
      <c r="H140" s="24"/>
      <c r="I140" s="24"/>
      <c r="J140" s="24"/>
    </row>
    <row r="141" spans="1:10" ht="18.75" customHeight="1" x14ac:dyDescent="0.2">
      <c r="A141" s="77" t="s">
        <v>80</v>
      </c>
      <c r="B141" s="229"/>
      <c r="C141" s="24"/>
      <c r="D141" s="24"/>
      <c r="E141" s="25"/>
      <c r="F141" s="24" t="s">
        <v>5</v>
      </c>
      <c r="G141" s="24"/>
      <c r="H141" s="24"/>
      <c r="I141" s="24"/>
      <c r="J141" s="24"/>
    </row>
    <row r="142" spans="1:10" ht="18.75" customHeight="1" x14ac:dyDescent="0.2">
      <c r="E142" s="8"/>
    </row>
    <row r="143" spans="1:10" ht="22.5" customHeight="1" x14ac:dyDescent="0.2">
      <c r="A143" s="114" t="s">
        <v>20</v>
      </c>
      <c r="B143" s="360" t="s">
        <v>347</v>
      </c>
      <c r="C143" s="360" t="s">
        <v>348</v>
      </c>
      <c r="D143" s="360" t="s">
        <v>349</v>
      </c>
      <c r="E143" s="360" t="s">
        <v>442</v>
      </c>
      <c r="F143" s="360" t="s">
        <v>383</v>
      </c>
      <c r="G143" s="360" t="s">
        <v>375</v>
      </c>
      <c r="H143" s="360" t="s">
        <v>376</v>
      </c>
      <c r="I143" s="360" t="s">
        <v>377</v>
      </c>
      <c r="J143" s="295" t="s">
        <v>443</v>
      </c>
    </row>
    <row r="144" spans="1:10" ht="18.75" customHeight="1" x14ac:dyDescent="0.2">
      <c r="A144" s="76" t="s">
        <v>439</v>
      </c>
      <c r="B144" s="175">
        <v>13</v>
      </c>
      <c r="C144" s="175">
        <v>21</v>
      </c>
      <c r="D144" s="175"/>
      <c r="E144" s="175"/>
      <c r="F144" s="22">
        <f>SUM(B144:E144)</f>
        <v>34</v>
      </c>
      <c r="G144" s="153">
        <f>IF(F144=0, 0, B144/F144)</f>
        <v>0.38235294117647056</v>
      </c>
      <c r="H144" s="153">
        <f>IF(F144=0, 0, C144/F144)</f>
        <v>0.61764705882352944</v>
      </c>
      <c r="I144" s="153">
        <f>IF(G144=0, 0, D144/F144)</f>
        <v>0</v>
      </c>
      <c r="J144" s="153">
        <f>IF(F144=0, 0, E144/F144)</f>
        <v>0</v>
      </c>
    </row>
    <row r="145" spans="1:10" ht="18.75" customHeight="1" x14ac:dyDescent="0.2">
      <c r="A145" s="76" t="s">
        <v>265</v>
      </c>
      <c r="B145" s="175">
        <v>18</v>
      </c>
      <c r="C145" s="175">
        <v>25</v>
      </c>
      <c r="D145" s="175"/>
      <c r="E145" s="175"/>
      <c r="F145" s="22">
        <f>SUM(B145:E145)</f>
        <v>43</v>
      </c>
      <c r="G145" s="153">
        <f>IF(F145=0, 0, B145/F145)</f>
        <v>0.41860465116279072</v>
      </c>
      <c r="H145" s="153">
        <f>IF(F145=0, 0, C145/F145)</f>
        <v>0.58139534883720934</v>
      </c>
      <c r="I145" s="153">
        <f>IF(G145=0, 0, D145/F145)</f>
        <v>0</v>
      </c>
      <c r="J145" s="153">
        <f>IF(F145=0, 0, E145/F145)</f>
        <v>0</v>
      </c>
    </row>
    <row r="146" spans="1:10" ht="18.75" customHeight="1" x14ac:dyDescent="0.2">
      <c r="A146" s="76" t="s">
        <v>264</v>
      </c>
      <c r="B146" s="175">
        <v>15</v>
      </c>
      <c r="C146" s="175">
        <v>29</v>
      </c>
      <c r="D146" s="175"/>
      <c r="E146" s="175"/>
      <c r="F146" s="22">
        <f>SUM(B146:E146)</f>
        <v>44</v>
      </c>
      <c r="G146" s="153">
        <f>IF(F146=0, 0, B146/F146)</f>
        <v>0.34090909090909088</v>
      </c>
      <c r="H146" s="153">
        <f>IF(F146=0, 0, C146/F146)</f>
        <v>0.65909090909090906</v>
      </c>
      <c r="I146" s="153">
        <f>IF(G146=0, 0, D146/F146)</f>
        <v>0</v>
      </c>
      <c r="J146" s="153">
        <f>IF(F146=0, 0, E146/F146)</f>
        <v>0</v>
      </c>
    </row>
    <row r="149" spans="1:10" ht="18.75" customHeight="1" x14ac:dyDescent="0.25">
      <c r="A149" s="6" t="s">
        <v>223</v>
      </c>
    </row>
    <row r="151" spans="1:10" ht="18.75" customHeight="1" x14ac:dyDescent="0.2">
      <c r="A151" s="77" t="s">
        <v>397</v>
      </c>
      <c r="B151" s="229"/>
      <c r="C151" s="24"/>
      <c r="D151" s="24"/>
      <c r="E151" s="25"/>
      <c r="F151" s="26" t="s">
        <v>9</v>
      </c>
      <c r="G151" s="24"/>
      <c r="H151" s="24"/>
      <c r="I151" s="24"/>
      <c r="J151" s="24"/>
    </row>
    <row r="152" spans="1:10" ht="18.75" customHeight="1" x14ac:dyDescent="0.2">
      <c r="A152" s="77" t="s">
        <v>78</v>
      </c>
      <c r="B152" s="229"/>
      <c r="C152" s="24"/>
      <c r="D152" s="24"/>
      <c r="E152" s="25"/>
      <c r="F152" s="24" t="s">
        <v>9</v>
      </c>
      <c r="G152" s="24"/>
      <c r="H152" s="24"/>
      <c r="I152" s="24"/>
      <c r="J152" s="24"/>
    </row>
    <row r="153" spans="1:10" ht="18.75" customHeight="1" x14ac:dyDescent="0.2">
      <c r="A153" s="77" t="s">
        <v>79</v>
      </c>
      <c r="B153" s="229"/>
      <c r="C153" s="24"/>
      <c r="D153" s="24"/>
      <c r="E153" s="25"/>
      <c r="F153" s="24" t="s">
        <v>5</v>
      </c>
      <c r="G153" s="24"/>
      <c r="H153" s="24"/>
      <c r="I153" s="24"/>
      <c r="J153" s="24"/>
    </row>
    <row r="154" spans="1:10" ht="18.75" customHeight="1" x14ac:dyDescent="0.2">
      <c r="E154" s="8"/>
    </row>
    <row r="155" spans="1:10" ht="23.25" customHeight="1" x14ac:dyDescent="0.2">
      <c r="A155" s="114" t="s">
        <v>20</v>
      </c>
      <c r="B155" s="360" t="s">
        <v>347</v>
      </c>
      <c r="C155" s="360" t="s">
        <v>348</v>
      </c>
      <c r="D155" s="360" t="s">
        <v>349</v>
      </c>
      <c r="E155" s="360" t="s">
        <v>442</v>
      </c>
      <c r="F155" s="360" t="s">
        <v>383</v>
      </c>
      <c r="G155" s="360" t="s">
        <v>375</v>
      </c>
      <c r="H155" s="360" t="s">
        <v>376</v>
      </c>
      <c r="I155" s="360" t="s">
        <v>377</v>
      </c>
      <c r="J155" s="295" t="s">
        <v>443</v>
      </c>
    </row>
    <row r="156" spans="1:10" ht="18.75" customHeight="1" x14ac:dyDescent="0.2">
      <c r="A156" s="76" t="s">
        <v>440</v>
      </c>
      <c r="B156" s="175">
        <v>13</v>
      </c>
      <c r="C156" s="175">
        <v>21</v>
      </c>
      <c r="D156" s="175"/>
      <c r="E156" s="175"/>
      <c r="F156" s="22">
        <f>SUM(B156:E156)</f>
        <v>34</v>
      </c>
      <c r="G156" s="153">
        <f>IF(F156=0, 0, B156/F156)</f>
        <v>0.38235294117647056</v>
      </c>
      <c r="H156" s="153">
        <f>IF(F156=0, 0, C156/F156)</f>
        <v>0.61764705882352944</v>
      </c>
      <c r="I156" s="153">
        <f>IF(G156=0, 0, D156/F156)</f>
        <v>0</v>
      </c>
      <c r="J156" s="153">
        <f>IF(F156=0, 0, E156/F156)</f>
        <v>0</v>
      </c>
    </row>
    <row r="157" spans="1:10" ht="18.75" customHeight="1" x14ac:dyDescent="0.2">
      <c r="A157" s="76" t="s">
        <v>265</v>
      </c>
      <c r="B157" s="175">
        <v>18</v>
      </c>
      <c r="C157" s="175">
        <v>25</v>
      </c>
      <c r="D157" s="175"/>
      <c r="E157" s="175"/>
      <c r="F157" s="22">
        <f>SUM(B157:E157)</f>
        <v>43</v>
      </c>
      <c r="G157" s="153">
        <f>IF(F157=0, 0, B157/F157)</f>
        <v>0.41860465116279072</v>
      </c>
      <c r="H157" s="153">
        <f>IF(F157=0, 0, C157/F157)</f>
        <v>0.58139534883720934</v>
      </c>
      <c r="I157" s="153">
        <f>IF(G157=0, 0, D157/F157)</f>
        <v>0</v>
      </c>
      <c r="J157" s="153">
        <f>IF(F157=0, 0, E157/F157)</f>
        <v>0</v>
      </c>
    </row>
    <row r="158" spans="1:10" ht="18.75" customHeight="1" x14ac:dyDescent="0.2">
      <c r="A158" s="76" t="s">
        <v>289</v>
      </c>
      <c r="B158" s="175">
        <v>15</v>
      </c>
      <c r="C158" s="175">
        <v>29</v>
      </c>
      <c r="D158" s="175"/>
      <c r="E158" s="175"/>
      <c r="F158" s="22">
        <f>SUM(B158:E158)</f>
        <v>44</v>
      </c>
      <c r="G158" s="153">
        <f>IF(F158=0, 0, B158/F158)</f>
        <v>0.34090909090909088</v>
      </c>
      <c r="H158" s="153">
        <f>IF(F158=0, 0, C158/F158)</f>
        <v>0.65909090909090906</v>
      </c>
      <c r="I158" s="153">
        <f>IF(G158=0, 0, D158/F158)</f>
        <v>0</v>
      </c>
      <c r="J158" s="153">
        <f>IF(F158=0, 0, E158/F158)</f>
        <v>0</v>
      </c>
    </row>
    <row r="163" spans="1:10" ht="18.75" customHeight="1" x14ac:dyDescent="0.25">
      <c r="A163" s="6" t="s">
        <v>224</v>
      </c>
      <c r="E163" s="8"/>
    </row>
    <row r="164" spans="1:10" ht="18.75" customHeight="1" x14ac:dyDescent="0.2">
      <c r="E164" s="8"/>
    </row>
    <row r="165" spans="1:10" ht="18.75" customHeight="1" x14ac:dyDescent="0.2">
      <c r="A165" s="77" t="s">
        <v>396</v>
      </c>
      <c r="B165" s="229"/>
      <c r="C165" s="24"/>
      <c r="D165" s="24"/>
      <c r="E165" s="25"/>
      <c r="F165" s="26" t="s">
        <v>9</v>
      </c>
      <c r="G165" s="24"/>
      <c r="H165" s="24"/>
      <c r="I165" s="24"/>
      <c r="J165" s="24"/>
    </row>
    <row r="166" spans="1:10" ht="18.75" customHeight="1" x14ac:dyDescent="0.2">
      <c r="A166" s="77" t="s">
        <v>77</v>
      </c>
      <c r="B166" s="229"/>
      <c r="C166" s="24"/>
      <c r="D166" s="24"/>
      <c r="E166" s="25"/>
      <c r="F166" s="24" t="s">
        <v>9</v>
      </c>
      <c r="G166" s="24"/>
      <c r="H166" s="24"/>
      <c r="I166" s="24"/>
      <c r="J166" s="24"/>
    </row>
    <row r="167" spans="1:10" ht="18.75" customHeight="1" x14ac:dyDescent="0.2">
      <c r="A167" s="77" t="s">
        <v>80</v>
      </c>
      <c r="B167" s="229"/>
      <c r="C167" s="24"/>
      <c r="D167" s="24"/>
      <c r="E167" s="25"/>
      <c r="F167" s="24" t="s">
        <v>5</v>
      </c>
      <c r="G167" s="24"/>
      <c r="H167" s="24"/>
      <c r="I167" s="24"/>
      <c r="J167" s="24"/>
    </row>
    <row r="168" spans="1:10" ht="18.75" customHeight="1" x14ac:dyDescent="0.2">
      <c r="E168" s="8"/>
    </row>
    <row r="169" spans="1:10" ht="23.25" customHeight="1" x14ac:dyDescent="0.2">
      <c r="A169" s="114" t="s">
        <v>20</v>
      </c>
      <c r="B169" s="360" t="s">
        <v>347</v>
      </c>
      <c r="C169" s="360" t="s">
        <v>348</v>
      </c>
      <c r="D169" s="360" t="s">
        <v>349</v>
      </c>
      <c r="E169" s="360" t="s">
        <v>442</v>
      </c>
      <c r="F169" s="360" t="s">
        <v>383</v>
      </c>
      <c r="G169" s="360" t="s">
        <v>375</v>
      </c>
      <c r="H169" s="360" t="s">
        <v>376</v>
      </c>
      <c r="I169" s="360" t="s">
        <v>377</v>
      </c>
      <c r="J169" s="295" t="s">
        <v>443</v>
      </c>
    </row>
    <row r="170" spans="1:10" ht="18.75" customHeight="1" x14ac:dyDescent="0.2">
      <c r="A170" s="76" t="s">
        <v>439</v>
      </c>
      <c r="B170" s="175">
        <v>13</v>
      </c>
      <c r="C170" s="175">
        <v>21</v>
      </c>
      <c r="D170" s="175"/>
      <c r="E170" s="175"/>
      <c r="F170" s="22">
        <f>SUM(B170:E170)</f>
        <v>34</v>
      </c>
      <c r="G170" s="153">
        <f>IF(F170=0, 0, B170/F170)</f>
        <v>0.38235294117647056</v>
      </c>
      <c r="H170" s="153">
        <f>IF(F170=0, 0, C170/F170)</f>
        <v>0.61764705882352944</v>
      </c>
      <c r="I170" s="153">
        <f>IF(G170=0, 0, D170/F170)</f>
        <v>0</v>
      </c>
      <c r="J170" s="153">
        <f>IF(F170=0, 0, E170/F170)</f>
        <v>0</v>
      </c>
    </row>
    <row r="171" spans="1:10" ht="18.75" customHeight="1" x14ac:dyDescent="0.2">
      <c r="A171" s="76" t="s">
        <v>265</v>
      </c>
      <c r="B171" s="175">
        <v>18</v>
      </c>
      <c r="C171" s="175">
        <v>25</v>
      </c>
      <c r="D171" s="175"/>
      <c r="E171" s="175"/>
      <c r="F171" s="22">
        <f>SUM(B171:E171)</f>
        <v>43</v>
      </c>
      <c r="G171" s="153">
        <f>IF(F171=0, 0, B171/F171)</f>
        <v>0.41860465116279072</v>
      </c>
      <c r="H171" s="153">
        <f>IF(F171=0, 0, C171/F171)</f>
        <v>0.58139534883720934</v>
      </c>
      <c r="I171" s="153">
        <f>IF(G171=0, 0, D171/F171)</f>
        <v>0</v>
      </c>
      <c r="J171" s="153">
        <f>IF(F171=0, 0, E171/F171)</f>
        <v>0</v>
      </c>
    </row>
    <row r="172" spans="1:10" ht="18.75" customHeight="1" x14ac:dyDescent="0.2">
      <c r="A172" s="76" t="s">
        <v>264</v>
      </c>
      <c r="B172" s="175">
        <v>15</v>
      </c>
      <c r="C172" s="175">
        <v>29</v>
      </c>
      <c r="D172" s="175"/>
      <c r="E172" s="175"/>
      <c r="F172" s="22">
        <f>SUM(B172:E172)</f>
        <v>44</v>
      </c>
      <c r="G172" s="153">
        <f>IF(F172=0, 0, B172/F172)</f>
        <v>0.34090909090909088</v>
      </c>
      <c r="H172" s="153">
        <f>IF(F172=0, 0, C172/F172)</f>
        <v>0.65909090909090906</v>
      </c>
      <c r="I172" s="153">
        <f>IF(G172=0, 0, D172/F172)</f>
        <v>0</v>
      </c>
      <c r="J172" s="153">
        <f>IF(F172=0, 0, E172/F172)</f>
        <v>0</v>
      </c>
    </row>
    <row r="175" spans="1:10" ht="18.75" customHeight="1" x14ac:dyDescent="0.25">
      <c r="A175" s="6" t="s">
        <v>225</v>
      </c>
    </row>
    <row r="177" spans="1:10" ht="18.75" customHeight="1" x14ac:dyDescent="0.2">
      <c r="A177" s="77" t="s">
        <v>397</v>
      </c>
      <c r="B177" s="229"/>
      <c r="C177" s="24"/>
      <c r="D177" s="24"/>
      <c r="E177" s="25"/>
      <c r="F177" s="26" t="s">
        <v>9</v>
      </c>
      <c r="G177" s="24"/>
      <c r="H177" s="24"/>
      <c r="I177" s="24"/>
      <c r="J177" s="24"/>
    </row>
    <row r="178" spans="1:10" ht="18.75" customHeight="1" x14ac:dyDescent="0.2">
      <c r="A178" s="77" t="s">
        <v>78</v>
      </c>
      <c r="B178" s="229"/>
      <c r="C178" s="24"/>
      <c r="D178" s="24"/>
      <c r="E178" s="25"/>
      <c r="F178" s="24" t="s">
        <v>9</v>
      </c>
      <c r="G178" s="24"/>
      <c r="H178" s="24"/>
      <c r="I178" s="24"/>
      <c r="J178" s="24"/>
    </row>
    <row r="179" spans="1:10" ht="18.75" customHeight="1" x14ac:dyDescent="0.2">
      <c r="A179" s="77" t="s">
        <v>79</v>
      </c>
      <c r="B179" s="229"/>
      <c r="C179" s="24"/>
      <c r="D179" s="24"/>
      <c r="E179" s="25"/>
      <c r="F179" s="24" t="s">
        <v>5</v>
      </c>
      <c r="G179" s="24"/>
      <c r="H179" s="24"/>
      <c r="I179" s="24"/>
      <c r="J179" s="24"/>
    </row>
    <row r="180" spans="1:10" ht="18.75" customHeight="1" x14ac:dyDescent="0.2">
      <c r="E180" s="8"/>
    </row>
    <row r="181" spans="1:10" ht="24.75" customHeight="1" x14ac:dyDescent="0.2">
      <c r="A181" s="114" t="s">
        <v>20</v>
      </c>
      <c r="B181" s="360" t="s">
        <v>347</v>
      </c>
      <c r="C181" s="360" t="s">
        <v>348</v>
      </c>
      <c r="D181" s="360" t="s">
        <v>349</v>
      </c>
      <c r="E181" s="360" t="s">
        <v>442</v>
      </c>
      <c r="F181" s="360" t="s">
        <v>383</v>
      </c>
      <c r="G181" s="360" t="s">
        <v>375</v>
      </c>
      <c r="H181" s="360" t="s">
        <v>376</v>
      </c>
      <c r="I181" s="360" t="s">
        <v>377</v>
      </c>
      <c r="J181" s="295" t="s">
        <v>443</v>
      </c>
    </row>
    <row r="182" spans="1:10" ht="18.75" customHeight="1" x14ac:dyDescent="0.2">
      <c r="A182" s="76" t="s">
        <v>440</v>
      </c>
      <c r="B182" s="175">
        <v>13</v>
      </c>
      <c r="C182" s="175">
        <v>21</v>
      </c>
      <c r="D182" s="175"/>
      <c r="E182" s="175"/>
      <c r="F182" s="22">
        <f>SUM(B182:E182)</f>
        <v>34</v>
      </c>
      <c r="G182" s="153">
        <f>IF(F182=0, 0, B182/F182)</f>
        <v>0.38235294117647056</v>
      </c>
      <c r="H182" s="153">
        <f>IF(F182=0, 0, C182/F182)</f>
        <v>0.61764705882352944</v>
      </c>
      <c r="I182" s="153">
        <f>IF(G182=0, 0, D182/F182)</f>
        <v>0</v>
      </c>
      <c r="J182" s="153">
        <f>IF(F182=0, 0, E182/F182)</f>
        <v>0</v>
      </c>
    </row>
    <row r="183" spans="1:10" ht="18.75" customHeight="1" x14ac:dyDescent="0.2">
      <c r="A183" s="76" t="s">
        <v>265</v>
      </c>
      <c r="B183" s="175">
        <v>18</v>
      </c>
      <c r="C183" s="175">
        <v>25</v>
      </c>
      <c r="D183" s="175"/>
      <c r="E183" s="175"/>
      <c r="F183" s="22">
        <f>SUM(B183:E183)</f>
        <v>43</v>
      </c>
      <c r="G183" s="153">
        <f>IF(F183=0, 0, B183/F183)</f>
        <v>0.41860465116279072</v>
      </c>
      <c r="H183" s="153">
        <f>IF(F183=0, 0, C183/F183)</f>
        <v>0.58139534883720934</v>
      </c>
      <c r="I183" s="153">
        <f>IF(G183=0, 0, D183/F183)</f>
        <v>0</v>
      </c>
      <c r="J183" s="153">
        <f>IF(F183=0, 0, E183/F183)</f>
        <v>0</v>
      </c>
    </row>
    <row r="184" spans="1:10" ht="18.75" customHeight="1" x14ac:dyDescent="0.2">
      <c r="A184" s="76" t="s">
        <v>289</v>
      </c>
      <c r="B184" s="175">
        <v>15</v>
      </c>
      <c r="C184" s="175">
        <v>29</v>
      </c>
      <c r="D184" s="175"/>
      <c r="E184" s="175"/>
      <c r="F184" s="22">
        <f>SUM(B184:E184)</f>
        <v>44</v>
      </c>
      <c r="G184" s="153">
        <f>IF(F184=0, 0, B184/F184)</f>
        <v>0.34090909090909088</v>
      </c>
      <c r="H184" s="153">
        <f>IF(F184=0, 0, C184/F184)</f>
        <v>0.65909090909090906</v>
      </c>
      <c r="I184" s="153">
        <f>IF(G184=0, 0, D184/F184)</f>
        <v>0</v>
      </c>
      <c r="J184" s="153">
        <f>IF(F184=0, 0, E184/F184)</f>
        <v>0</v>
      </c>
    </row>
    <row r="189" spans="1:10" ht="18.75" customHeight="1" x14ac:dyDescent="0.25">
      <c r="A189" s="6" t="s">
        <v>226</v>
      </c>
      <c r="E189" s="8"/>
    </row>
    <row r="190" spans="1:10" ht="18.75" customHeight="1" x14ac:dyDescent="0.2">
      <c r="E190" s="8"/>
    </row>
    <row r="191" spans="1:10" ht="18.75" customHeight="1" x14ac:dyDescent="0.2">
      <c r="A191" s="77" t="s">
        <v>396</v>
      </c>
      <c r="B191" s="229"/>
      <c r="C191" s="24"/>
      <c r="D191" s="24"/>
      <c r="E191" s="25"/>
      <c r="F191" s="26" t="s">
        <v>9</v>
      </c>
      <c r="G191" s="24"/>
      <c r="H191" s="24"/>
      <c r="I191" s="24"/>
      <c r="J191" s="24"/>
    </row>
    <row r="192" spans="1:10" ht="18.75" customHeight="1" x14ac:dyDescent="0.2">
      <c r="A192" s="77" t="s">
        <v>77</v>
      </c>
      <c r="B192" s="229"/>
      <c r="C192" s="24"/>
      <c r="D192" s="24"/>
      <c r="E192" s="25"/>
      <c r="F192" s="24" t="s">
        <v>9</v>
      </c>
      <c r="G192" s="24"/>
      <c r="H192" s="24"/>
      <c r="I192" s="24"/>
      <c r="J192" s="24"/>
    </row>
    <row r="193" spans="1:10" ht="18.75" customHeight="1" x14ac:dyDescent="0.2">
      <c r="A193" s="77" t="s">
        <v>80</v>
      </c>
      <c r="B193" s="229"/>
      <c r="C193" s="24"/>
      <c r="D193" s="24"/>
      <c r="E193" s="25"/>
      <c r="F193" s="24" t="s">
        <v>5</v>
      </c>
      <c r="G193" s="24"/>
      <c r="H193" s="24"/>
      <c r="I193" s="24"/>
      <c r="J193" s="24"/>
    </row>
    <row r="194" spans="1:10" ht="18.75" customHeight="1" x14ac:dyDescent="0.2">
      <c r="E194" s="8"/>
    </row>
    <row r="195" spans="1:10" ht="22.5" customHeight="1" x14ac:dyDescent="0.2">
      <c r="A195" s="114" t="s">
        <v>20</v>
      </c>
      <c r="B195" s="360" t="s">
        <v>347</v>
      </c>
      <c r="C195" s="360" t="s">
        <v>348</v>
      </c>
      <c r="D195" s="360" t="s">
        <v>349</v>
      </c>
      <c r="E195" s="360" t="s">
        <v>442</v>
      </c>
      <c r="F195" s="360" t="s">
        <v>383</v>
      </c>
      <c r="G195" s="360" t="s">
        <v>375</v>
      </c>
      <c r="H195" s="360" t="s">
        <v>376</v>
      </c>
      <c r="I195" s="360" t="s">
        <v>377</v>
      </c>
      <c r="J195" s="295" t="s">
        <v>443</v>
      </c>
    </row>
    <row r="196" spans="1:10" ht="18.75" customHeight="1" x14ac:dyDescent="0.2">
      <c r="A196" s="76" t="s">
        <v>440</v>
      </c>
      <c r="B196" s="175">
        <v>13</v>
      </c>
      <c r="C196" s="175">
        <v>21</v>
      </c>
      <c r="D196" s="175"/>
      <c r="E196" s="175"/>
      <c r="F196" s="22">
        <f>SUM(B196:E196)</f>
        <v>34</v>
      </c>
      <c r="G196" s="153">
        <f>IF(F196=0, 0, B196/F196)</f>
        <v>0.38235294117647056</v>
      </c>
      <c r="H196" s="153">
        <f>IF(F196=0, 0, C196/F196)</f>
        <v>0.61764705882352944</v>
      </c>
      <c r="I196" s="153">
        <f>IF(G196=0, 0, D196/F196)</f>
        <v>0</v>
      </c>
      <c r="J196" s="153">
        <f>IF(F196=0, 0, E196/F196)</f>
        <v>0</v>
      </c>
    </row>
    <row r="197" spans="1:10" ht="18.75" customHeight="1" x14ac:dyDescent="0.2">
      <c r="A197" s="76" t="s">
        <v>265</v>
      </c>
      <c r="B197" s="175">
        <v>18</v>
      </c>
      <c r="C197" s="175">
        <v>25</v>
      </c>
      <c r="D197" s="175"/>
      <c r="E197" s="175"/>
      <c r="F197" s="22">
        <f>SUM(B197:E197)</f>
        <v>43</v>
      </c>
      <c r="G197" s="153">
        <f>IF(F197=0, 0, B197/F197)</f>
        <v>0.41860465116279072</v>
      </c>
      <c r="H197" s="153">
        <f>IF(F197=0, 0, C197/F197)</f>
        <v>0.58139534883720934</v>
      </c>
      <c r="I197" s="153">
        <f>IF(G197=0, 0, D197/F197)</f>
        <v>0</v>
      </c>
      <c r="J197" s="153">
        <f>IF(F197=0, 0, E197/F197)</f>
        <v>0</v>
      </c>
    </row>
    <row r="198" spans="1:10" ht="18.75" customHeight="1" x14ac:dyDescent="0.2">
      <c r="A198" s="76" t="s">
        <v>264</v>
      </c>
      <c r="B198" s="175">
        <v>15</v>
      </c>
      <c r="C198" s="175">
        <v>29</v>
      </c>
      <c r="D198" s="175"/>
      <c r="E198" s="175"/>
      <c r="F198" s="22">
        <f>SUM(B198:E198)</f>
        <v>44</v>
      </c>
      <c r="G198" s="153">
        <f>IF(F198=0, 0, B198/F198)</f>
        <v>0.34090909090909088</v>
      </c>
      <c r="H198" s="153">
        <f>IF(F198=0, 0, C198/F198)</f>
        <v>0.65909090909090906</v>
      </c>
      <c r="I198" s="153">
        <f>IF(G198=0, 0, D198/F198)</f>
        <v>0</v>
      </c>
      <c r="J198" s="153">
        <f>IF(F198=0, 0, E198/F198)</f>
        <v>0</v>
      </c>
    </row>
    <row r="201" spans="1:10" ht="18.75" customHeight="1" x14ac:dyDescent="0.25">
      <c r="A201" s="6" t="s">
        <v>227</v>
      </c>
    </row>
    <row r="203" spans="1:10" ht="18.75" customHeight="1" x14ac:dyDescent="0.2">
      <c r="A203" s="77" t="s">
        <v>397</v>
      </c>
      <c r="B203" s="229"/>
      <c r="C203" s="24"/>
      <c r="D203" s="24"/>
      <c r="E203" s="25"/>
      <c r="F203" s="26" t="s">
        <v>9</v>
      </c>
      <c r="G203" s="24"/>
      <c r="H203" s="24"/>
      <c r="I203" s="24"/>
      <c r="J203" s="24"/>
    </row>
    <row r="204" spans="1:10" ht="18.75" customHeight="1" x14ac:dyDescent="0.2">
      <c r="A204" s="77" t="s">
        <v>78</v>
      </c>
      <c r="B204" s="229"/>
      <c r="C204" s="24"/>
      <c r="D204" s="24"/>
      <c r="E204" s="25"/>
      <c r="F204" s="24" t="s">
        <v>9</v>
      </c>
      <c r="G204" s="24"/>
      <c r="H204" s="24"/>
      <c r="I204" s="24"/>
      <c r="J204" s="24"/>
    </row>
    <row r="205" spans="1:10" ht="18.75" customHeight="1" x14ac:dyDescent="0.2">
      <c r="A205" s="77" t="s">
        <v>79</v>
      </c>
      <c r="B205" s="229"/>
      <c r="C205" s="24"/>
      <c r="D205" s="24"/>
      <c r="E205" s="25"/>
      <c r="F205" s="24" t="s">
        <v>5</v>
      </c>
      <c r="G205" s="24"/>
      <c r="H205" s="24"/>
      <c r="I205" s="24"/>
      <c r="J205" s="24"/>
    </row>
    <row r="206" spans="1:10" ht="18.75" customHeight="1" x14ac:dyDescent="0.2">
      <c r="E206" s="8"/>
    </row>
    <row r="207" spans="1:10" ht="23.25" customHeight="1" x14ac:dyDescent="0.2">
      <c r="A207" s="114" t="s">
        <v>20</v>
      </c>
      <c r="B207" s="360" t="s">
        <v>347</v>
      </c>
      <c r="C207" s="360" t="s">
        <v>348</v>
      </c>
      <c r="D207" s="360" t="s">
        <v>349</v>
      </c>
      <c r="E207" s="360" t="s">
        <v>442</v>
      </c>
      <c r="F207" s="360" t="s">
        <v>383</v>
      </c>
      <c r="G207" s="360" t="s">
        <v>375</v>
      </c>
      <c r="H207" s="360" t="s">
        <v>376</v>
      </c>
      <c r="I207" s="360" t="s">
        <v>377</v>
      </c>
      <c r="J207" s="295" t="s">
        <v>443</v>
      </c>
    </row>
    <row r="208" spans="1:10" ht="18.75" customHeight="1" x14ac:dyDescent="0.2">
      <c r="A208" s="76" t="s">
        <v>439</v>
      </c>
      <c r="B208" s="175">
        <v>13</v>
      </c>
      <c r="C208" s="175">
        <v>21</v>
      </c>
      <c r="D208" s="175"/>
      <c r="E208" s="175"/>
      <c r="F208" s="22">
        <f>SUM(B208:E208)</f>
        <v>34</v>
      </c>
      <c r="G208" s="153">
        <f>IF(F208=0, 0, B208/F208)</f>
        <v>0.38235294117647056</v>
      </c>
      <c r="H208" s="153">
        <f>IF(F208=0, 0, C208/F208)</f>
        <v>0.61764705882352944</v>
      </c>
      <c r="I208" s="153">
        <f>IF(G208=0, 0, D208/F208)</f>
        <v>0</v>
      </c>
      <c r="J208" s="153">
        <f>IF(F208=0, 0, E208/F208)</f>
        <v>0</v>
      </c>
    </row>
    <row r="209" spans="1:10" ht="18.75" customHeight="1" x14ac:dyDescent="0.2">
      <c r="A209" s="76" t="s">
        <v>265</v>
      </c>
      <c r="B209" s="175">
        <v>18</v>
      </c>
      <c r="C209" s="175">
        <v>25</v>
      </c>
      <c r="D209" s="175"/>
      <c r="E209" s="175"/>
      <c r="F209" s="22">
        <f>SUM(B209:E209)</f>
        <v>43</v>
      </c>
      <c r="G209" s="153">
        <f>IF(F209=0, 0, B209/F209)</f>
        <v>0.41860465116279072</v>
      </c>
      <c r="H209" s="153">
        <f>IF(F209=0, 0, C209/F209)</f>
        <v>0.58139534883720934</v>
      </c>
      <c r="I209" s="153">
        <f>IF(G209=0, 0, D209/F209)</f>
        <v>0</v>
      </c>
      <c r="J209" s="153">
        <f>IF(F209=0, 0, E209/F209)</f>
        <v>0</v>
      </c>
    </row>
    <row r="210" spans="1:10" ht="18.75" customHeight="1" x14ac:dyDescent="0.2">
      <c r="A210" s="76" t="s">
        <v>289</v>
      </c>
      <c r="B210" s="175">
        <v>15</v>
      </c>
      <c r="C210" s="175">
        <v>29</v>
      </c>
      <c r="D210" s="175"/>
      <c r="E210" s="175"/>
      <c r="F210" s="22">
        <f>SUM(B210:E210)</f>
        <v>44</v>
      </c>
      <c r="G210" s="153">
        <f>IF(F210=0, 0, B210/F210)</f>
        <v>0.34090909090909088</v>
      </c>
      <c r="H210" s="153">
        <f>IF(F210=0, 0, C210/F210)</f>
        <v>0.65909090909090906</v>
      </c>
      <c r="I210" s="153">
        <f>IF(G210=0, 0, D210/F210)</f>
        <v>0</v>
      </c>
      <c r="J210" s="153">
        <f>IF(F210=0, 0, E210/F210)</f>
        <v>0</v>
      </c>
    </row>
    <row r="215" spans="1:10" ht="18.75" customHeight="1" x14ac:dyDescent="0.25">
      <c r="A215" s="6" t="s">
        <v>400</v>
      </c>
      <c r="E215" s="8"/>
    </row>
    <row r="216" spans="1:10" ht="18.75" customHeight="1" x14ac:dyDescent="0.2">
      <c r="E216" s="8"/>
    </row>
    <row r="217" spans="1:10" ht="18.75" customHeight="1" x14ac:dyDescent="0.2">
      <c r="A217" s="77" t="s">
        <v>396</v>
      </c>
      <c r="B217" s="229"/>
      <c r="C217" s="24"/>
      <c r="D217" s="24"/>
      <c r="E217" s="25"/>
      <c r="F217" s="26" t="s">
        <v>9</v>
      </c>
      <c r="G217" s="24"/>
      <c r="H217" s="24"/>
      <c r="I217" s="24"/>
      <c r="J217" s="24"/>
    </row>
    <row r="218" spans="1:10" ht="18.75" customHeight="1" x14ac:dyDescent="0.2">
      <c r="A218" s="77" t="s">
        <v>77</v>
      </c>
      <c r="B218" s="229"/>
      <c r="C218" s="24"/>
      <c r="D218" s="24"/>
      <c r="E218" s="25"/>
      <c r="F218" s="24" t="s">
        <v>9</v>
      </c>
      <c r="G218" s="24"/>
      <c r="H218" s="24"/>
      <c r="I218" s="24"/>
      <c r="J218" s="24"/>
    </row>
    <row r="219" spans="1:10" ht="18.75" customHeight="1" x14ac:dyDescent="0.2">
      <c r="A219" s="77" t="s">
        <v>80</v>
      </c>
      <c r="B219" s="229"/>
      <c r="C219" s="24"/>
      <c r="D219" s="24"/>
      <c r="E219" s="25"/>
      <c r="F219" s="24" t="s">
        <v>5</v>
      </c>
      <c r="G219" s="24"/>
      <c r="H219" s="24"/>
      <c r="I219" s="24"/>
      <c r="J219" s="24"/>
    </row>
    <row r="220" spans="1:10" ht="18.75" customHeight="1" x14ac:dyDescent="0.2">
      <c r="E220" s="8"/>
    </row>
    <row r="221" spans="1:10" ht="23.25" customHeight="1" x14ac:dyDescent="0.2">
      <c r="A221" s="114" t="s">
        <v>20</v>
      </c>
      <c r="B221" s="360" t="s">
        <v>347</v>
      </c>
      <c r="C221" s="360" t="s">
        <v>348</v>
      </c>
      <c r="D221" s="360" t="s">
        <v>349</v>
      </c>
      <c r="E221" s="360" t="s">
        <v>442</v>
      </c>
      <c r="F221" s="360" t="s">
        <v>383</v>
      </c>
      <c r="G221" s="360" t="s">
        <v>375</v>
      </c>
      <c r="H221" s="360" t="s">
        <v>376</v>
      </c>
      <c r="I221" s="360" t="s">
        <v>377</v>
      </c>
      <c r="J221" s="295" t="s">
        <v>443</v>
      </c>
    </row>
    <row r="222" spans="1:10" ht="18.75" customHeight="1" x14ac:dyDescent="0.2">
      <c r="A222" s="76" t="s">
        <v>439</v>
      </c>
      <c r="B222" s="175">
        <f>SUM(B196,B170,B144,B118)</f>
        <v>52</v>
      </c>
      <c r="C222" s="175">
        <f t="shared" ref="C222:E222" si="0">SUM(C196,C170,C144,C118)</f>
        <v>84</v>
      </c>
      <c r="D222" s="175">
        <f t="shared" si="0"/>
        <v>0</v>
      </c>
      <c r="E222" s="175">
        <f t="shared" si="0"/>
        <v>0</v>
      </c>
      <c r="F222" s="22">
        <f>SUM(B222:E222)</f>
        <v>136</v>
      </c>
      <c r="G222" s="153">
        <f>IF(F222=0, 0, B222/F222)</f>
        <v>0.38235294117647056</v>
      </c>
      <c r="H222" s="153">
        <f>IF(F222=0, 0, C222/F222)</f>
        <v>0.61764705882352944</v>
      </c>
      <c r="I222" s="153">
        <f>IF(G222=0, 0, D222/F222)</f>
        <v>0</v>
      </c>
      <c r="J222" s="153">
        <f>IF(F222=0, 0, E222/F222)</f>
        <v>0</v>
      </c>
    </row>
    <row r="223" spans="1:10" ht="18.75" customHeight="1" x14ac:dyDescent="0.2">
      <c r="A223" s="76" t="s">
        <v>265</v>
      </c>
      <c r="B223" s="175">
        <f>SUM(B197,B171,B145,B119)</f>
        <v>72</v>
      </c>
      <c r="C223" s="175">
        <f t="shared" ref="C223:E223" si="1">SUM(C197,C171,C145,C119)</f>
        <v>100</v>
      </c>
      <c r="D223" s="175">
        <f t="shared" si="1"/>
        <v>0</v>
      </c>
      <c r="E223" s="175">
        <f t="shared" si="1"/>
        <v>0</v>
      </c>
      <c r="F223" s="22">
        <f>SUM(B223:E223)</f>
        <v>172</v>
      </c>
      <c r="G223" s="153">
        <f>IF(F223=0, 0, B223/F223)</f>
        <v>0.41860465116279072</v>
      </c>
      <c r="H223" s="153">
        <f>IF(F223=0, 0, C223/F223)</f>
        <v>0.58139534883720934</v>
      </c>
      <c r="I223" s="153">
        <f>IF(G223=0, 0, D223/F223)</f>
        <v>0</v>
      </c>
      <c r="J223" s="153">
        <f>IF(F223=0, 0, E223/F223)</f>
        <v>0</v>
      </c>
    </row>
    <row r="224" spans="1:10" ht="18.75" customHeight="1" x14ac:dyDescent="0.2">
      <c r="A224" s="76" t="s">
        <v>264</v>
      </c>
      <c r="B224" s="175">
        <f>SUM(B198,B172,B146,B120)</f>
        <v>60</v>
      </c>
      <c r="C224" s="175">
        <f t="shared" ref="C224:E224" si="2">SUM(C198,C172,C146,C120)</f>
        <v>116</v>
      </c>
      <c r="D224" s="175">
        <f t="shared" si="2"/>
        <v>0</v>
      </c>
      <c r="E224" s="175">
        <f t="shared" si="2"/>
        <v>0</v>
      </c>
      <c r="F224" s="22">
        <f>SUM(B224:E224)</f>
        <v>176</v>
      </c>
      <c r="G224" s="153">
        <f>IF(F224=0, 0, B224/F224)</f>
        <v>0.34090909090909088</v>
      </c>
      <c r="H224" s="153">
        <f>IF(F224=0, 0, C224/F224)</f>
        <v>0.65909090909090906</v>
      </c>
      <c r="I224" s="153">
        <f>IF(G224=0, 0, D224/F224)</f>
        <v>0</v>
      </c>
      <c r="J224" s="153">
        <f>IF(F224=0, 0, E224/F224)</f>
        <v>0</v>
      </c>
    </row>
    <row r="227" spans="1:10" ht="18.75" customHeight="1" x14ac:dyDescent="0.25">
      <c r="A227" s="6" t="s">
        <v>401</v>
      </c>
    </row>
    <row r="229" spans="1:10" ht="18.75" customHeight="1" x14ac:dyDescent="0.2">
      <c r="A229" s="77" t="s">
        <v>397</v>
      </c>
      <c r="B229" s="229"/>
      <c r="C229" s="24"/>
      <c r="D229" s="24"/>
      <c r="E229" s="25"/>
      <c r="F229" s="26" t="s">
        <v>9</v>
      </c>
      <c r="G229" s="24"/>
      <c r="H229" s="24"/>
      <c r="I229" s="24"/>
      <c r="J229" s="24"/>
    </row>
    <row r="230" spans="1:10" ht="18.75" customHeight="1" x14ac:dyDescent="0.2">
      <c r="A230" s="77" t="s">
        <v>78</v>
      </c>
      <c r="B230" s="229"/>
      <c r="C230" s="24"/>
      <c r="D230" s="24"/>
      <c r="E230" s="25"/>
      <c r="F230" s="24" t="s">
        <v>9</v>
      </c>
      <c r="G230" s="24"/>
      <c r="H230" s="24"/>
      <c r="I230" s="24"/>
      <c r="J230" s="24"/>
    </row>
    <row r="231" spans="1:10" ht="18.75" customHeight="1" x14ac:dyDescent="0.2">
      <c r="A231" s="77" t="s">
        <v>79</v>
      </c>
      <c r="B231" s="229"/>
      <c r="C231" s="24"/>
      <c r="D231" s="24"/>
      <c r="E231" s="25"/>
      <c r="F231" s="24" t="s">
        <v>5</v>
      </c>
      <c r="G231" s="24"/>
      <c r="H231" s="24"/>
      <c r="I231" s="24"/>
      <c r="J231" s="24"/>
    </row>
    <row r="232" spans="1:10" ht="18.75" customHeight="1" x14ac:dyDescent="0.2">
      <c r="E232" s="8"/>
    </row>
    <row r="233" spans="1:10" ht="24" customHeight="1" x14ac:dyDescent="0.2">
      <c r="A233" s="114" t="s">
        <v>20</v>
      </c>
      <c r="B233" s="360" t="s">
        <v>347</v>
      </c>
      <c r="C233" s="360" t="s">
        <v>348</v>
      </c>
      <c r="D233" s="360" t="s">
        <v>349</v>
      </c>
      <c r="E233" s="360" t="s">
        <v>442</v>
      </c>
      <c r="F233" s="360" t="s">
        <v>383</v>
      </c>
      <c r="G233" s="360" t="s">
        <v>375</v>
      </c>
      <c r="H233" s="360" t="s">
        <v>376</v>
      </c>
      <c r="I233" s="360" t="s">
        <v>377</v>
      </c>
      <c r="J233" s="295" t="s">
        <v>443</v>
      </c>
    </row>
    <row r="234" spans="1:10" ht="18.75" customHeight="1" x14ac:dyDescent="0.2">
      <c r="A234" s="76" t="s">
        <v>440</v>
      </c>
      <c r="B234" s="175">
        <f>SUM(B208,B182,B156,B130)</f>
        <v>52</v>
      </c>
      <c r="C234" s="175">
        <f t="shared" ref="C234:E234" si="3">SUM(C208,C182,C156,C130)</f>
        <v>84</v>
      </c>
      <c r="D234" s="175">
        <f t="shared" si="3"/>
        <v>0</v>
      </c>
      <c r="E234" s="175">
        <f t="shared" si="3"/>
        <v>0</v>
      </c>
      <c r="F234" s="22">
        <f>SUM(B234:E234)</f>
        <v>136</v>
      </c>
      <c r="G234" s="153">
        <f>IF(F234=0, 0, B234/F234)</f>
        <v>0.38235294117647056</v>
      </c>
      <c r="H234" s="153">
        <f>IF(F234=0, 0, C234/F234)</f>
        <v>0.61764705882352944</v>
      </c>
      <c r="I234" s="153">
        <f>IF(G234=0, 0, D234/F234)</f>
        <v>0</v>
      </c>
      <c r="J234" s="153">
        <f>IF(F234=0, 0, E234/F234)</f>
        <v>0</v>
      </c>
    </row>
    <row r="235" spans="1:10" ht="18.75" customHeight="1" x14ac:dyDescent="0.2">
      <c r="A235" s="76" t="s">
        <v>265</v>
      </c>
      <c r="B235" s="175">
        <f>SUM(B209,B183,B157,B131)</f>
        <v>72</v>
      </c>
      <c r="C235" s="175">
        <f t="shared" ref="C235:E235" si="4">SUM(C209,C183,C157,C131)</f>
        <v>100</v>
      </c>
      <c r="D235" s="175">
        <f t="shared" si="4"/>
        <v>0</v>
      </c>
      <c r="E235" s="175">
        <f t="shared" si="4"/>
        <v>0</v>
      </c>
      <c r="F235" s="22">
        <f>SUM(B235:E235)</f>
        <v>172</v>
      </c>
      <c r="G235" s="153">
        <f>IF(F235=0, 0, B235/F235)</f>
        <v>0.41860465116279072</v>
      </c>
      <c r="H235" s="153">
        <f>IF(F235=0, 0, C235/F235)</f>
        <v>0.58139534883720934</v>
      </c>
      <c r="I235" s="153">
        <f>IF(G235=0, 0, D235/F235)</f>
        <v>0</v>
      </c>
      <c r="J235" s="153">
        <f>IF(F235=0, 0, E235/F235)</f>
        <v>0</v>
      </c>
    </row>
    <row r="236" spans="1:10" ht="18.75" customHeight="1" x14ac:dyDescent="0.2">
      <c r="A236" s="76" t="s">
        <v>264</v>
      </c>
      <c r="B236" s="175">
        <f>SUM(B210,B184,B158,B132)</f>
        <v>60</v>
      </c>
      <c r="C236" s="175">
        <f t="shared" ref="C236:E236" si="5">SUM(C210,C184,C158,C132)</f>
        <v>116</v>
      </c>
      <c r="D236" s="175">
        <f t="shared" si="5"/>
        <v>0</v>
      </c>
      <c r="E236" s="175">
        <f t="shared" si="5"/>
        <v>0</v>
      </c>
      <c r="F236" s="22">
        <f>SUM(B236:E236)</f>
        <v>176</v>
      </c>
      <c r="G236" s="153">
        <f>IF(F236=0, 0, B236/F236)</f>
        <v>0.34090909090909088</v>
      </c>
      <c r="H236" s="153">
        <f>IF(F236=0, 0, C236/F236)</f>
        <v>0.65909090909090906</v>
      </c>
      <c r="I236" s="153">
        <f>IF(G236=0, 0, D236/F236)</f>
        <v>0</v>
      </c>
      <c r="J236" s="153">
        <f>IF(F236=0, 0, E236/F236)</f>
        <v>0</v>
      </c>
    </row>
  </sheetData>
  <customSheetViews>
    <customSheetView guid="{44F1111D-E141-4521-B561-50BB9B217F94}" scale="70">
      <selection activeCell="G7" sqref="G7"/>
      <rowBreaks count="8" manualBreakCount="8">
        <brk id="31" max="24" man="1"/>
        <brk id="57" max="24" man="1"/>
        <brk id="82" max="16383" man="1"/>
        <brk id="108" max="16383" man="1"/>
        <brk id="134" max="16383" man="1"/>
        <brk id="162" max="16383" man="1"/>
        <brk id="187" max="16383" man="1"/>
        <brk id="213" max="16383" man="1"/>
      </rowBreaks>
      <colBreaks count="2" manualBreakCount="2">
        <brk id="10" max="238" man="1"/>
        <brk id="25" max="129" man="1"/>
      </colBreaks>
      <pageMargins left="0.7" right="0.7" top="0.78740157499999996" bottom="0.78740157499999996" header="0.3" footer="0.3"/>
      <pageSetup paperSize="9" scale="49" orientation="portrait" r:id="rId1"/>
    </customSheetView>
  </customSheetViews>
  <pageMargins left="0.7" right="0.7" top="0.78740157499999996" bottom="0.78740157499999996" header="0.3" footer="0.3"/>
  <pageSetup paperSize="9" scale="49" orientation="portrait" r:id="rId2"/>
  <rowBreaks count="8" manualBreakCount="8">
    <brk id="30" max="24" man="1"/>
    <brk id="56" max="24" man="1"/>
    <brk id="81" max="16383" man="1"/>
    <brk id="107" max="16383" man="1"/>
    <brk id="133" max="16383" man="1"/>
    <brk id="161" max="16383" man="1"/>
    <brk id="186" max="16383" man="1"/>
    <brk id="212" max="16383" man="1"/>
  </rowBreaks>
  <colBreaks count="2" manualBreakCount="2">
    <brk id="10" max="238" man="1"/>
    <brk id="25" max="129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37"/>
  <sheetViews>
    <sheetView topLeftCell="A18" zoomScale="70" zoomScaleNormal="70" zoomScaleSheetLayoutView="40" workbookViewId="0">
      <selection activeCell="B69" sqref="B69"/>
    </sheetView>
  </sheetViews>
  <sheetFormatPr baseColWidth="10" defaultColWidth="11.42578125" defaultRowHeight="18.75" customHeight="1" x14ac:dyDescent="0.2"/>
  <cols>
    <col min="1" max="1" width="35.28515625" style="3" customWidth="1"/>
    <col min="2" max="2" width="6.42578125" style="3" customWidth="1"/>
    <col min="3" max="5" width="8" style="96" customWidth="1"/>
    <col min="6" max="6" width="8" style="3" customWidth="1"/>
    <col min="7" max="10" width="8" style="96" customWidth="1"/>
    <col min="11" max="15" width="8" style="3" customWidth="1"/>
    <col min="16" max="16" width="6.42578125" style="3" customWidth="1"/>
    <col min="17" max="23" width="11.42578125" style="3"/>
    <col min="24" max="24" width="11.42578125" style="3" customWidth="1"/>
    <col min="25" max="16384" width="11.42578125" style="3"/>
  </cols>
  <sheetData>
    <row r="1" spans="1:25" s="17" customFormat="1" ht="18.75" customHeight="1" x14ac:dyDescent="0.25">
      <c r="A1" s="16" t="s">
        <v>366</v>
      </c>
      <c r="C1" s="97"/>
      <c r="D1" s="97"/>
      <c r="E1" s="97"/>
      <c r="G1" s="97"/>
      <c r="H1" s="97"/>
      <c r="I1" s="97"/>
      <c r="J1" s="97"/>
    </row>
    <row r="2" spans="1:25" ht="16.5" customHeight="1" x14ac:dyDescent="0.2">
      <c r="G2" s="98"/>
      <c r="H2" s="98"/>
      <c r="I2" s="98"/>
    </row>
    <row r="3" spans="1:25" ht="18.75" customHeight="1" x14ac:dyDescent="0.25">
      <c r="A3" s="19" t="s">
        <v>6</v>
      </c>
      <c r="B3" s="19"/>
      <c r="C3" s="99"/>
      <c r="D3" s="99"/>
      <c r="E3" s="99"/>
      <c r="F3" s="19"/>
      <c r="G3" s="99"/>
      <c r="H3" s="99"/>
      <c r="I3" s="99"/>
      <c r="J3" s="99"/>
      <c r="K3" s="19"/>
      <c r="L3" s="19"/>
      <c r="M3" s="19"/>
      <c r="N3" s="19"/>
      <c r="O3" s="19"/>
      <c r="Q3" s="19" t="s">
        <v>11</v>
      </c>
      <c r="R3" s="19"/>
      <c r="S3" s="19"/>
      <c r="T3" s="17"/>
      <c r="U3" s="17"/>
      <c r="V3" s="17"/>
      <c r="W3" s="17"/>
      <c r="X3" s="17"/>
      <c r="Y3" s="17"/>
    </row>
    <row r="4" spans="1:25" ht="18.75" customHeight="1" x14ac:dyDescent="0.2">
      <c r="A4" s="5"/>
      <c r="G4" s="98"/>
      <c r="H4" s="98"/>
      <c r="I4" s="98"/>
      <c r="Q4" s="5"/>
    </row>
    <row r="5" spans="1:25" ht="18.75" customHeight="1" x14ac:dyDescent="0.2">
      <c r="A5" s="24" t="s">
        <v>10</v>
      </c>
      <c r="G5" s="98"/>
      <c r="H5" s="98"/>
      <c r="I5" s="98"/>
    </row>
    <row r="6" spans="1:25" ht="18.75" customHeight="1" x14ac:dyDescent="0.2">
      <c r="G6" s="98"/>
      <c r="H6" s="98"/>
      <c r="I6" s="98"/>
    </row>
    <row r="7" spans="1:25" ht="18.75" customHeight="1" x14ac:dyDescent="0.2">
      <c r="A7" s="24" t="s">
        <v>4</v>
      </c>
      <c r="B7" s="24" t="s">
        <v>5</v>
      </c>
      <c r="C7" s="100"/>
      <c r="D7" s="100"/>
      <c r="E7" s="100"/>
      <c r="F7" s="24"/>
      <c r="G7" s="100"/>
      <c r="H7" s="100"/>
      <c r="I7" s="100"/>
      <c r="J7" s="100"/>
      <c r="K7" s="24"/>
      <c r="L7" s="24"/>
      <c r="M7" s="24"/>
      <c r="N7" s="24"/>
      <c r="O7" s="24"/>
      <c r="Q7" s="51"/>
    </row>
    <row r="8" spans="1:25" ht="18.75" customHeight="1" x14ac:dyDescent="0.2">
      <c r="G8" s="98"/>
      <c r="H8" s="98"/>
      <c r="I8" s="98"/>
    </row>
    <row r="9" spans="1:25" s="13" customFormat="1" ht="18.75" customHeight="1" x14ac:dyDescent="0.2">
      <c r="A9" s="5"/>
      <c r="B9" s="3"/>
      <c r="C9" s="96"/>
      <c r="D9" s="96"/>
      <c r="E9" s="96"/>
      <c r="F9" s="3"/>
      <c r="G9" s="96"/>
      <c r="H9" s="96"/>
      <c r="I9" s="96"/>
      <c r="J9" s="96"/>
      <c r="K9" s="3"/>
      <c r="L9" s="3"/>
      <c r="M9" s="3"/>
      <c r="N9" s="3"/>
      <c r="O9" s="3"/>
      <c r="P9" s="31"/>
    </row>
    <row r="10" spans="1:25" ht="18.75" customHeight="1" x14ac:dyDescent="0.2">
      <c r="P10" s="8"/>
    </row>
    <row r="11" spans="1:25" ht="18.75" customHeight="1" x14ac:dyDescent="0.2">
      <c r="C11" s="487" t="s">
        <v>402</v>
      </c>
      <c r="D11" s="488"/>
      <c r="E11" s="488"/>
      <c r="F11" s="488"/>
      <c r="G11" s="484" t="s">
        <v>82</v>
      </c>
      <c r="H11" s="485"/>
      <c r="I11" s="485"/>
      <c r="J11" s="485"/>
      <c r="K11" s="485"/>
      <c r="L11" s="485"/>
      <c r="M11" s="485"/>
      <c r="N11" s="485"/>
      <c r="O11" s="486"/>
      <c r="P11" s="8"/>
    </row>
    <row r="12" spans="1:25" ht="18.75" customHeight="1" x14ac:dyDescent="0.2">
      <c r="A12" s="114" t="s">
        <v>1</v>
      </c>
      <c r="B12" s="89"/>
      <c r="C12" s="294" t="s">
        <v>347</v>
      </c>
      <c r="D12" s="294" t="s">
        <v>348</v>
      </c>
      <c r="E12" s="294" t="s">
        <v>349</v>
      </c>
      <c r="F12" s="399" t="s">
        <v>442</v>
      </c>
      <c r="G12" s="400" t="s">
        <v>347</v>
      </c>
      <c r="H12" s="294" t="s">
        <v>348</v>
      </c>
      <c r="I12" s="294" t="s">
        <v>349</v>
      </c>
      <c r="J12" s="294" t="s">
        <v>442</v>
      </c>
      <c r="K12" s="294" t="s">
        <v>383</v>
      </c>
      <c r="L12" s="294" t="s">
        <v>375</v>
      </c>
      <c r="M12" s="294" t="s">
        <v>376</v>
      </c>
      <c r="N12" s="294" t="s">
        <v>377</v>
      </c>
      <c r="O12" s="307" t="s">
        <v>443</v>
      </c>
      <c r="P12" s="8"/>
    </row>
    <row r="13" spans="1:25" ht="18.75" customHeight="1" x14ac:dyDescent="0.2">
      <c r="A13" s="476" t="s">
        <v>208</v>
      </c>
      <c r="B13" s="71" t="s">
        <v>2</v>
      </c>
      <c r="C13" s="178">
        <v>12</v>
      </c>
      <c r="D13" s="178">
        <v>43</v>
      </c>
      <c r="E13" s="178">
        <v>1</v>
      </c>
      <c r="F13" s="182">
        <v>0</v>
      </c>
      <c r="G13" s="184">
        <v>8</v>
      </c>
      <c r="H13" s="178">
        <v>30</v>
      </c>
      <c r="I13" s="178">
        <v>1</v>
      </c>
      <c r="J13" s="178">
        <v>0</v>
      </c>
      <c r="K13" s="108">
        <f>SUM(G13:J13)</f>
        <v>39</v>
      </c>
      <c r="L13" s="146">
        <f>IF(C13=0,0,(G13/C13))</f>
        <v>0.66666666666666663</v>
      </c>
      <c r="M13" s="146">
        <f>IF(D13=0, 0, H13/D13)</f>
        <v>0.69767441860465118</v>
      </c>
      <c r="N13" s="146">
        <f>IF(E13=0, 0,I13/E13)</f>
        <v>1</v>
      </c>
      <c r="O13" s="146" t="str">
        <f>IF(F13=0,"0",(J13/F13))</f>
        <v>0</v>
      </c>
      <c r="P13" s="8"/>
    </row>
    <row r="14" spans="1:25" ht="18.75" customHeight="1" x14ac:dyDescent="0.2">
      <c r="A14" s="477"/>
      <c r="B14" s="71" t="s">
        <v>3</v>
      </c>
      <c r="C14" s="178">
        <v>15</v>
      </c>
      <c r="D14" s="178">
        <v>29</v>
      </c>
      <c r="E14" s="178">
        <v>0</v>
      </c>
      <c r="F14" s="182">
        <v>0</v>
      </c>
      <c r="G14" s="184">
        <v>4</v>
      </c>
      <c r="H14" s="178">
        <v>6</v>
      </c>
      <c r="I14" s="178">
        <v>0</v>
      </c>
      <c r="J14" s="178">
        <v>0</v>
      </c>
      <c r="K14" s="108">
        <f>SUM(G14:J14)</f>
        <v>10</v>
      </c>
      <c r="L14" s="146">
        <f t="shared" ref="L14:L31" si="0">IF(C14=0,0,(G14/C14))</f>
        <v>0.26666666666666666</v>
      </c>
      <c r="M14" s="146">
        <f t="shared" ref="M14:M31" si="1">IF(D14=0, 0, H14/D14)</f>
        <v>0.20689655172413793</v>
      </c>
      <c r="N14" s="146">
        <f t="shared" ref="N14:N31" si="2">IF(E14=0, 0,I14/E14)</f>
        <v>0</v>
      </c>
      <c r="O14" s="146" t="str">
        <f t="shared" ref="O14:O31" si="3">IF(F14=0,"0",(J14/F14))</f>
        <v>0</v>
      </c>
      <c r="P14" s="8"/>
    </row>
    <row r="15" spans="1:25" ht="18.75" customHeight="1" x14ac:dyDescent="0.2">
      <c r="A15" s="476" t="s">
        <v>209</v>
      </c>
      <c r="B15" s="71" t="s">
        <v>2</v>
      </c>
      <c r="C15" s="178"/>
      <c r="D15" s="178"/>
      <c r="E15" s="178"/>
      <c r="F15" s="182"/>
      <c r="G15" s="184"/>
      <c r="H15" s="178"/>
      <c r="I15" s="178"/>
      <c r="J15" s="178"/>
      <c r="K15" s="108">
        <f t="shared" ref="K15:K31" si="4">SUM(G15:J15)</f>
        <v>0</v>
      </c>
      <c r="L15" s="146">
        <f t="shared" si="0"/>
        <v>0</v>
      </c>
      <c r="M15" s="146">
        <f t="shared" si="1"/>
        <v>0</v>
      </c>
      <c r="N15" s="146">
        <f t="shared" si="2"/>
        <v>0</v>
      </c>
      <c r="O15" s="146" t="str">
        <f t="shared" si="3"/>
        <v>0</v>
      </c>
      <c r="P15" s="8"/>
    </row>
    <row r="16" spans="1:25" ht="18.75" customHeight="1" x14ac:dyDescent="0.2">
      <c r="A16" s="477"/>
      <c r="B16" s="71" t="s">
        <v>3</v>
      </c>
      <c r="C16" s="178"/>
      <c r="D16" s="178"/>
      <c r="E16" s="178"/>
      <c r="F16" s="182"/>
      <c r="G16" s="184"/>
      <c r="H16" s="178"/>
      <c r="I16" s="178"/>
      <c r="J16" s="178"/>
      <c r="K16" s="108">
        <f t="shared" si="4"/>
        <v>0</v>
      </c>
      <c r="L16" s="146">
        <f t="shared" si="0"/>
        <v>0</v>
      </c>
      <c r="M16" s="146">
        <f t="shared" si="1"/>
        <v>0</v>
      </c>
      <c r="N16" s="146">
        <f t="shared" si="2"/>
        <v>0</v>
      </c>
      <c r="O16" s="146" t="str">
        <f t="shared" si="3"/>
        <v>0</v>
      </c>
      <c r="P16" s="8"/>
    </row>
    <row r="17" spans="1:28" ht="18.75" customHeight="1" x14ac:dyDescent="0.2">
      <c r="A17" s="476" t="s">
        <v>210</v>
      </c>
      <c r="B17" s="71" t="s">
        <v>2</v>
      </c>
      <c r="C17" s="178"/>
      <c r="D17" s="178"/>
      <c r="E17" s="178"/>
      <c r="F17" s="182"/>
      <c r="G17" s="184"/>
      <c r="H17" s="178"/>
      <c r="I17" s="178"/>
      <c r="J17" s="178"/>
      <c r="K17" s="108">
        <f t="shared" si="4"/>
        <v>0</v>
      </c>
      <c r="L17" s="146">
        <f t="shared" si="0"/>
        <v>0</v>
      </c>
      <c r="M17" s="146">
        <f t="shared" si="1"/>
        <v>0</v>
      </c>
      <c r="N17" s="146">
        <f t="shared" si="2"/>
        <v>0</v>
      </c>
      <c r="O17" s="146" t="str">
        <f t="shared" si="3"/>
        <v>0</v>
      </c>
      <c r="P17" s="8"/>
    </row>
    <row r="18" spans="1:28" ht="18.75" customHeight="1" x14ac:dyDescent="0.2">
      <c r="A18" s="477"/>
      <c r="B18" s="71" t="s">
        <v>3</v>
      </c>
      <c r="C18" s="178"/>
      <c r="D18" s="178"/>
      <c r="E18" s="178"/>
      <c r="F18" s="182"/>
      <c r="G18" s="184"/>
      <c r="H18" s="178"/>
      <c r="I18" s="178"/>
      <c r="J18" s="178"/>
      <c r="K18" s="108">
        <f t="shared" si="4"/>
        <v>0</v>
      </c>
      <c r="L18" s="146">
        <f t="shared" si="0"/>
        <v>0</v>
      </c>
      <c r="M18" s="146">
        <f t="shared" si="1"/>
        <v>0</v>
      </c>
      <c r="N18" s="146">
        <f t="shared" si="2"/>
        <v>0</v>
      </c>
      <c r="O18" s="146" t="str">
        <f t="shared" si="3"/>
        <v>0</v>
      </c>
      <c r="P18" s="8"/>
    </row>
    <row r="19" spans="1:28" ht="18.75" customHeight="1" x14ac:dyDescent="0.2">
      <c r="A19" s="476" t="s">
        <v>211</v>
      </c>
      <c r="B19" s="71" t="s">
        <v>2</v>
      </c>
      <c r="C19" s="178"/>
      <c r="D19" s="178"/>
      <c r="E19" s="178"/>
      <c r="F19" s="182"/>
      <c r="G19" s="184"/>
      <c r="H19" s="178"/>
      <c r="I19" s="178"/>
      <c r="J19" s="178"/>
      <c r="K19" s="108">
        <f t="shared" si="4"/>
        <v>0</v>
      </c>
      <c r="L19" s="146">
        <f t="shared" si="0"/>
        <v>0</v>
      </c>
      <c r="M19" s="146">
        <f t="shared" si="1"/>
        <v>0</v>
      </c>
      <c r="N19" s="146">
        <f t="shared" si="2"/>
        <v>0</v>
      </c>
      <c r="O19" s="146" t="str">
        <f t="shared" si="3"/>
        <v>0</v>
      </c>
      <c r="P19" s="8"/>
    </row>
    <row r="20" spans="1:28" ht="18.75" customHeight="1" thickBot="1" x14ac:dyDescent="0.25">
      <c r="A20" s="477"/>
      <c r="B20" s="71" t="s">
        <v>3</v>
      </c>
      <c r="C20" s="178"/>
      <c r="D20" s="178"/>
      <c r="E20" s="178"/>
      <c r="F20" s="182"/>
      <c r="G20" s="184"/>
      <c r="H20" s="178"/>
      <c r="I20" s="178"/>
      <c r="J20" s="178"/>
      <c r="K20" s="108">
        <f t="shared" si="4"/>
        <v>0</v>
      </c>
      <c r="L20" s="146">
        <f t="shared" si="0"/>
        <v>0</v>
      </c>
      <c r="M20" s="146">
        <f t="shared" si="1"/>
        <v>0</v>
      </c>
      <c r="N20" s="146">
        <f t="shared" si="2"/>
        <v>0</v>
      </c>
      <c r="O20" s="146" t="str">
        <f t="shared" si="3"/>
        <v>0</v>
      </c>
      <c r="P20" s="8"/>
    </row>
    <row r="21" spans="1:28" ht="18.75" customHeight="1" x14ac:dyDescent="0.2">
      <c r="A21" s="478" t="s">
        <v>384</v>
      </c>
      <c r="B21" s="259" t="s">
        <v>2</v>
      </c>
      <c r="C21" s="269">
        <f>SUM(C19,C17,C15,C13)</f>
        <v>12</v>
      </c>
      <c r="D21" s="269">
        <f t="shared" ref="D21:O21" si="5">SUM(D19,D17,D15,D13)</f>
        <v>43</v>
      </c>
      <c r="E21" s="269">
        <f t="shared" si="5"/>
        <v>1</v>
      </c>
      <c r="F21" s="283">
        <f t="shared" si="5"/>
        <v>0</v>
      </c>
      <c r="G21" s="270">
        <f t="shared" si="5"/>
        <v>8</v>
      </c>
      <c r="H21" s="271">
        <f t="shared" si="5"/>
        <v>30</v>
      </c>
      <c r="I21" s="271">
        <f t="shared" si="5"/>
        <v>1</v>
      </c>
      <c r="J21" s="271">
        <f t="shared" si="5"/>
        <v>0</v>
      </c>
      <c r="K21" s="269">
        <f t="shared" si="5"/>
        <v>39</v>
      </c>
      <c r="L21" s="272">
        <f t="shared" si="5"/>
        <v>0.66666666666666663</v>
      </c>
      <c r="M21" s="272">
        <f t="shared" si="5"/>
        <v>0.69767441860465118</v>
      </c>
      <c r="N21" s="272">
        <f t="shared" si="5"/>
        <v>1</v>
      </c>
      <c r="O21" s="272">
        <f t="shared" si="5"/>
        <v>0</v>
      </c>
      <c r="P21" s="8"/>
    </row>
    <row r="22" spans="1:28" s="14" customFormat="1" ht="18.75" customHeight="1" thickBot="1" x14ac:dyDescent="0.25">
      <c r="A22" s="479"/>
      <c r="B22" s="262" t="s">
        <v>3</v>
      </c>
      <c r="C22" s="273">
        <f>SUM(C20,C18,C16,C14)</f>
        <v>15</v>
      </c>
      <c r="D22" s="273">
        <f t="shared" ref="D22:O22" si="6">SUM(D20,D18,D16,D14)</f>
        <v>29</v>
      </c>
      <c r="E22" s="273">
        <f t="shared" si="6"/>
        <v>0</v>
      </c>
      <c r="F22" s="284">
        <f t="shared" si="6"/>
        <v>0</v>
      </c>
      <c r="G22" s="274">
        <f t="shared" si="6"/>
        <v>4</v>
      </c>
      <c r="H22" s="275">
        <f t="shared" si="6"/>
        <v>6</v>
      </c>
      <c r="I22" s="275">
        <f t="shared" si="6"/>
        <v>0</v>
      </c>
      <c r="J22" s="275">
        <f t="shared" si="6"/>
        <v>0</v>
      </c>
      <c r="K22" s="273">
        <f t="shared" si="6"/>
        <v>10</v>
      </c>
      <c r="L22" s="276">
        <f t="shared" si="6"/>
        <v>0.26666666666666666</v>
      </c>
      <c r="M22" s="276">
        <f t="shared" si="6"/>
        <v>0.20689655172413793</v>
      </c>
      <c r="N22" s="276">
        <f t="shared" si="6"/>
        <v>0</v>
      </c>
      <c r="O22" s="276">
        <f t="shared" si="6"/>
        <v>0</v>
      </c>
      <c r="AB22" s="3"/>
    </row>
    <row r="23" spans="1:28" ht="18.75" customHeight="1" x14ac:dyDescent="0.2">
      <c r="A23" s="480" t="s">
        <v>232</v>
      </c>
      <c r="B23" s="71" t="s">
        <v>2</v>
      </c>
      <c r="C23" s="178"/>
      <c r="D23" s="178"/>
      <c r="E23" s="178"/>
      <c r="F23" s="182"/>
      <c r="G23" s="185"/>
      <c r="H23" s="180"/>
      <c r="I23" s="180"/>
      <c r="J23" s="180"/>
      <c r="K23" s="108">
        <f t="shared" si="4"/>
        <v>0</v>
      </c>
      <c r="L23" s="146">
        <f t="shared" si="0"/>
        <v>0</v>
      </c>
      <c r="M23" s="146">
        <f t="shared" si="1"/>
        <v>0</v>
      </c>
      <c r="N23" s="146">
        <f t="shared" si="2"/>
        <v>0</v>
      </c>
      <c r="O23" s="146" t="str">
        <f t="shared" si="3"/>
        <v>0</v>
      </c>
    </row>
    <row r="24" spans="1:28" ht="18.75" customHeight="1" x14ac:dyDescent="0.2">
      <c r="A24" s="480"/>
      <c r="B24" s="71" t="s">
        <v>3</v>
      </c>
      <c r="C24" s="178"/>
      <c r="D24" s="178"/>
      <c r="E24" s="178"/>
      <c r="F24" s="182"/>
      <c r="G24" s="185"/>
      <c r="H24" s="180"/>
      <c r="I24" s="180"/>
      <c r="J24" s="180"/>
      <c r="K24" s="108">
        <f t="shared" si="4"/>
        <v>0</v>
      </c>
      <c r="L24" s="146">
        <f t="shared" si="0"/>
        <v>0</v>
      </c>
      <c r="M24" s="146">
        <f t="shared" si="1"/>
        <v>0</v>
      </c>
      <c r="N24" s="146">
        <f t="shared" si="2"/>
        <v>0</v>
      </c>
      <c r="O24" s="146" t="str">
        <f t="shared" si="3"/>
        <v>0</v>
      </c>
    </row>
    <row r="25" spans="1:28" ht="18.75" customHeight="1" x14ac:dyDescent="0.2">
      <c r="A25" s="480" t="s">
        <v>212</v>
      </c>
      <c r="B25" s="71" t="s">
        <v>2</v>
      </c>
      <c r="C25" s="178"/>
      <c r="D25" s="178"/>
      <c r="E25" s="178"/>
      <c r="F25" s="182"/>
      <c r="G25" s="185"/>
      <c r="H25" s="180"/>
      <c r="I25" s="180"/>
      <c r="J25" s="180"/>
      <c r="K25" s="108">
        <f t="shared" si="4"/>
        <v>0</v>
      </c>
      <c r="L25" s="146">
        <f t="shared" si="0"/>
        <v>0</v>
      </c>
      <c r="M25" s="146">
        <f t="shared" si="1"/>
        <v>0</v>
      </c>
      <c r="N25" s="146">
        <f t="shared" si="2"/>
        <v>0</v>
      </c>
      <c r="O25" s="146" t="str">
        <f t="shared" si="3"/>
        <v>0</v>
      </c>
    </row>
    <row r="26" spans="1:28" ht="18.75" customHeight="1" x14ac:dyDescent="0.2">
      <c r="A26" s="480"/>
      <c r="B26" s="71" t="s">
        <v>3</v>
      </c>
      <c r="C26" s="178"/>
      <c r="D26" s="178"/>
      <c r="E26" s="178"/>
      <c r="F26" s="182"/>
      <c r="G26" s="185"/>
      <c r="H26" s="180"/>
      <c r="I26" s="180"/>
      <c r="J26" s="180"/>
      <c r="K26" s="108">
        <f t="shared" si="4"/>
        <v>0</v>
      </c>
      <c r="L26" s="146">
        <f>IF(C26=0,0,(G26/C26))</f>
        <v>0</v>
      </c>
      <c r="M26" s="146">
        <f t="shared" si="1"/>
        <v>0</v>
      </c>
      <c r="N26" s="146">
        <f t="shared" si="2"/>
        <v>0</v>
      </c>
      <c r="O26" s="146" t="str">
        <f t="shared" si="3"/>
        <v>0</v>
      </c>
    </row>
    <row r="27" spans="1:28" ht="18.75" customHeight="1" x14ac:dyDescent="0.2">
      <c r="A27" s="480" t="s">
        <v>213</v>
      </c>
      <c r="B27" s="71" t="s">
        <v>2</v>
      </c>
      <c r="C27" s="178"/>
      <c r="D27" s="178"/>
      <c r="E27" s="178"/>
      <c r="F27" s="182"/>
      <c r="G27" s="185"/>
      <c r="H27" s="180"/>
      <c r="I27" s="180"/>
      <c r="J27" s="180"/>
      <c r="K27" s="108">
        <f t="shared" si="4"/>
        <v>0</v>
      </c>
      <c r="L27" s="146">
        <f t="shared" si="0"/>
        <v>0</v>
      </c>
      <c r="M27" s="146">
        <f t="shared" si="1"/>
        <v>0</v>
      </c>
      <c r="N27" s="146">
        <f t="shared" si="2"/>
        <v>0</v>
      </c>
      <c r="O27" s="146" t="str">
        <f t="shared" si="3"/>
        <v>0</v>
      </c>
    </row>
    <row r="28" spans="1:28" ht="18.75" customHeight="1" thickBot="1" x14ac:dyDescent="0.25">
      <c r="A28" s="483"/>
      <c r="B28" s="148" t="s">
        <v>3</v>
      </c>
      <c r="C28" s="179"/>
      <c r="D28" s="179"/>
      <c r="E28" s="179"/>
      <c r="F28" s="183"/>
      <c r="G28" s="186"/>
      <c r="H28" s="181"/>
      <c r="I28" s="181"/>
      <c r="J28" s="181"/>
      <c r="K28" s="166">
        <f t="shared" si="4"/>
        <v>0</v>
      </c>
      <c r="L28" s="167">
        <f t="shared" si="0"/>
        <v>0</v>
      </c>
      <c r="M28" s="167">
        <f t="shared" si="1"/>
        <v>0</v>
      </c>
      <c r="N28" s="167">
        <f t="shared" si="2"/>
        <v>0</v>
      </c>
      <c r="O28" s="167" t="str">
        <f t="shared" si="3"/>
        <v>0</v>
      </c>
    </row>
    <row r="29" spans="1:28" ht="18.75" customHeight="1" x14ac:dyDescent="0.2">
      <c r="A29" s="481" t="s">
        <v>388</v>
      </c>
      <c r="B29" s="259" t="s">
        <v>2</v>
      </c>
      <c r="C29" s="269">
        <f>SUM(C27,C25,C23,)</f>
        <v>0</v>
      </c>
      <c r="D29" s="269">
        <f t="shared" ref="D29:O29" si="7">SUM(D27,D25,D23,)</f>
        <v>0</v>
      </c>
      <c r="E29" s="269">
        <f t="shared" si="7"/>
        <v>0</v>
      </c>
      <c r="F29" s="283">
        <f t="shared" si="7"/>
        <v>0</v>
      </c>
      <c r="G29" s="287">
        <f t="shared" si="7"/>
        <v>0</v>
      </c>
      <c r="H29" s="269">
        <f t="shared" si="7"/>
        <v>0</v>
      </c>
      <c r="I29" s="269">
        <f t="shared" si="7"/>
        <v>0</v>
      </c>
      <c r="J29" s="269">
        <f t="shared" si="7"/>
        <v>0</v>
      </c>
      <c r="K29" s="269">
        <f t="shared" si="7"/>
        <v>0</v>
      </c>
      <c r="L29" s="272">
        <f t="shared" si="7"/>
        <v>0</v>
      </c>
      <c r="M29" s="272">
        <f t="shared" si="7"/>
        <v>0</v>
      </c>
      <c r="N29" s="272">
        <f t="shared" si="7"/>
        <v>0</v>
      </c>
      <c r="O29" s="272">
        <f t="shared" si="7"/>
        <v>0</v>
      </c>
    </row>
    <row r="30" spans="1:28" ht="18.75" customHeight="1" thickBot="1" x14ac:dyDescent="0.25">
      <c r="A30" s="482"/>
      <c r="B30" s="262" t="s">
        <v>3</v>
      </c>
      <c r="C30" s="273">
        <f>SUM(C28,C26,C24)</f>
        <v>0</v>
      </c>
      <c r="D30" s="273">
        <f t="shared" ref="D30:O30" si="8">SUM(D28,D26,D24)</f>
        <v>0</v>
      </c>
      <c r="E30" s="273">
        <f t="shared" si="8"/>
        <v>0</v>
      </c>
      <c r="F30" s="284">
        <f t="shared" si="8"/>
        <v>0</v>
      </c>
      <c r="G30" s="288">
        <f t="shared" si="8"/>
        <v>0</v>
      </c>
      <c r="H30" s="273">
        <f t="shared" si="8"/>
        <v>0</v>
      </c>
      <c r="I30" s="273">
        <f t="shared" si="8"/>
        <v>0</v>
      </c>
      <c r="J30" s="273">
        <f t="shared" si="8"/>
        <v>0</v>
      </c>
      <c r="K30" s="273">
        <f t="shared" si="8"/>
        <v>0</v>
      </c>
      <c r="L30" s="276">
        <f t="shared" si="8"/>
        <v>0</v>
      </c>
      <c r="M30" s="276">
        <f t="shared" si="8"/>
        <v>0</v>
      </c>
      <c r="N30" s="276">
        <f t="shared" si="8"/>
        <v>0</v>
      </c>
      <c r="O30" s="276">
        <f t="shared" si="8"/>
        <v>0</v>
      </c>
    </row>
    <row r="31" spans="1:28" ht="18.75" customHeight="1" thickBot="1" x14ac:dyDescent="0.25">
      <c r="A31" s="151" t="s">
        <v>389</v>
      </c>
      <c r="B31" s="152" t="s">
        <v>2</v>
      </c>
      <c r="C31" s="217">
        <f t="shared" ref="C31:J31" si="9">C29+C21</f>
        <v>12</v>
      </c>
      <c r="D31" s="217">
        <f t="shared" si="9"/>
        <v>43</v>
      </c>
      <c r="E31" s="217">
        <f t="shared" si="9"/>
        <v>1</v>
      </c>
      <c r="F31" s="285">
        <f t="shared" si="9"/>
        <v>0</v>
      </c>
      <c r="G31" s="218">
        <f t="shared" si="9"/>
        <v>8</v>
      </c>
      <c r="H31" s="219">
        <f t="shared" si="9"/>
        <v>30</v>
      </c>
      <c r="I31" s="219">
        <f t="shared" si="9"/>
        <v>1</v>
      </c>
      <c r="J31" s="219">
        <f t="shared" si="9"/>
        <v>0</v>
      </c>
      <c r="K31" s="220">
        <f t="shared" si="4"/>
        <v>39</v>
      </c>
      <c r="L31" s="221">
        <f t="shared" si="0"/>
        <v>0.66666666666666663</v>
      </c>
      <c r="M31" s="221">
        <f t="shared" si="1"/>
        <v>0.69767441860465118</v>
      </c>
      <c r="N31" s="221">
        <f t="shared" si="2"/>
        <v>1</v>
      </c>
      <c r="O31" s="221" t="str">
        <f t="shared" si="3"/>
        <v>0</v>
      </c>
    </row>
    <row r="32" spans="1:28" ht="18.75" customHeight="1" thickTop="1" thickBot="1" x14ac:dyDescent="0.25">
      <c r="A32" s="151" t="s">
        <v>390</v>
      </c>
      <c r="B32" s="152" t="s">
        <v>3</v>
      </c>
      <c r="C32" s="222">
        <f>C22+C30</f>
        <v>15</v>
      </c>
      <c r="D32" s="222">
        <f>D22+D30</f>
        <v>29</v>
      </c>
      <c r="E32" s="222">
        <f>E22+E30</f>
        <v>0</v>
      </c>
      <c r="F32" s="286">
        <f>F22+F30</f>
        <v>0</v>
      </c>
      <c r="G32" s="223">
        <f>G30+G22</f>
        <v>4</v>
      </c>
      <c r="H32" s="224">
        <f>H30+H22</f>
        <v>6</v>
      </c>
      <c r="I32" s="224">
        <f>I30+I22</f>
        <v>0</v>
      </c>
      <c r="J32" s="224">
        <f>J30+J22</f>
        <v>0</v>
      </c>
      <c r="K32" s="225">
        <f t="shared" ref="K32" si="10">SUM(G32:J32)</f>
        <v>10</v>
      </c>
      <c r="L32" s="226">
        <f t="shared" ref="L32" si="11">IF(C32=0,0,(G32/C32))</f>
        <v>0.26666666666666666</v>
      </c>
      <c r="M32" s="226">
        <f t="shared" ref="M32" si="12">IF(D32=0, 0, H32/D32)</f>
        <v>0.20689655172413793</v>
      </c>
      <c r="N32" s="226">
        <f t="shared" ref="N32" si="13">IF(E32=0, 0,I32/E32)</f>
        <v>0</v>
      </c>
      <c r="O32" s="226" t="str">
        <f t="shared" ref="O32" si="14">IF(F32=0,"0",(J32/F32))</f>
        <v>0</v>
      </c>
    </row>
    <row r="33" spans="1:15" ht="18.75" customHeight="1" thickTop="1" thickBot="1" x14ac:dyDescent="0.25">
      <c r="A33" s="151" t="s">
        <v>263</v>
      </c>
      <c r="B33" s="152"/>
      <c r="C33" s="222">
        <f>C31+C32</f>
        <v>27</v>
      </c>
      <c r="D33" s="222">
        <f t="shared" ref="D33:F33" si="15">D31+D32</f>
        <v>72</v>
      </c>
      <c r="E33" s="222">
        <f t="shared" si="15"/>
        <v>1</v>
      </c>
      <c r="F33" s="286">
        <f t="shared" si="15"/>
        <v>0</v>
      </c>
      <c r="G33" s="223">
        <f>SUM(G31:G32)</f>
        <v>12</v>
      </c>
      <c r="H33" s="224">
        <f t="shared" ref="H33:J33" si="16">SUM(H31:H32)</f>
        <v>36</v>
      </c>
      <c r="I33" s="224">
        <f t="shared" si="16"/>
        <v>1</v>
      </c>
      <c r="J33" s="224">
        <f t="shared" si="16"/>
        <v>0</v>
      </c>
      <c r="K33" s="225">
        <f t="shared" ref="K33" si="17">SUM(G33:J33)</f>
        <v>49</v>
      </c>
      <c r="L33" s="226">
        <f>IF(C33=0,0,(G33/C33))</f>
        <v>0.44444444444444442</v>
      </c>
      <c r="M33" s="226">
        <f t="shared" ref="M33" si="18">IF(D33=0, 0, H33/D33)</f>
        <v>0.5</v>
      </c>
      <c r="N33" s="226">
        <f t="shared" ref="N33" si="19">IF(E33=0, 0,I33/E33)</f>
        <v>1</v>
      </c>
      <c r="O33" s="226" t="str">
        <f t="shared" ref="O33" si="20">IF(F33=0,"0",(J33/F33))</f>
        <v>0</v>
      </c>
    </row>
    <row r="34" spans="1:15" ht="18.75" customHeight="1" thickTop="1" x14ac:dyDescent="0.2"/>
    <row r="36" spans="1:15" ht="18.75" customHeight="1" x14ac:dyDescent="0.2">
      <c r="A36" s="372" t="s">
        <v>446</v>
      </c>
    </row>
    <row r="37" spans="1:15" ht="18.75" customHeight="1" x14ac:dyDescent="0.2">
      <c r="A37" s="373" t="s">
        <v>447</v>
      </c>
      <c r="B37" s="354"/>
    </row>
  </sheetData>
  <customSheetViews>
    <customSheetView guid="{44F1111D-E141-4521-B561-50BB9B217F94}" scale="70">
      <colBreaks count="1" manualBreakCount="1">
        <brk id="15" max="47" man="1"/>
      </colBreaks>
      <pageMargins left="0.70866141732283472" right="0.70866141732283472" top="0.78740157480314965" bottom="0.78740157480314965" header="0.31496062992125984" footer="0.31496062992125984"/>
      <pageSetup paperSize="9" scale="47" orientation="portrait" r:id="rId1"/>
    </customSheetView>
  </customSheetViews>
  <mergeCells count="11">
    <mergeCell ref="A25:A26"/>
    <mergeCell ref="A27:A28"/>
    <mergeCell ref="A29:A30"/>
    <mergeCell ref="A21:A22"/>
    <mergeCell ref="A23:A24"/>
    <mergeCell ref="G11:O11"/>
    <mergeCell ref="A17:A18"/>
    <mergeCell ref="A19:A20"/>
    <mergeCell ref="C11:F11"/>
    <mergeCell ref="A13:A14"/>
    <mergeCell ref="A15:A16"/>
  </mergeCells>
  <pageMargins left="0.70866141732283472" right="0.70866141732283472" top="0.78740157480314965" bottom="0.78740157480314965" header="0.31496062992125984" footer="0.31496062992125984"/>
  <pageSetup paperSize="9" scale="47" orientation="portrait" r:id="rId2"/>
  <colBreaks count="1" manualBreakCount="1">
    <brk id="15" max="47" man="1"/>
  </colBreaks>
  <ignoredErrors>
    <ignoredError sqref="K20 K15:K19 K13:K14" formulaRange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71"/>
  <sheetViews>
    <sheetView zoomScale="55" zoomScaleNormal="55" zoomScaleSheetLayoutView="40" workbookViewId="0">
      <selection activeCell="X47" sqref="X47"/>
    </sheetView>
  </sheetViews>
  <sheetFormatPr baseColWidth="10" defaultColWidth="11.42578125" defaultRowHeight="18.75" customHeight="1" x14ac:dyDescent="0.2"/>
  <cols>
    <col min="1" max="1" width="23.85546875" style="101" customWidth="1"/>
    <col min="2" max="10" width="8.85546875" style="101" customWidth="1"/>
    <col min="11" max="11" width="47.28515625" style="101" hidden="1" customWidth="1"/>
    <col min="12" max="12" width="15.7109375" style="101" customWidth="1"/>
    <col min="13" max="16384" width="11.42578125" style="101"/>
  </cols>
  <sheetData>
    <row r="1" spans="1:23" s="102" customFormat="1" ht="18.75" customHeight="1" x14ac:dyDescent="0.25">
      <c r="A1" s="16" t="s">
        <v>365</v>
      </c>
    </row>
    <row r="2" spans="1:23" ht="18.75" customHeight="1" x14ac:dyDescent="0.25">
      <c r="B2" s="103"/>
      <c r="M2"/>
      <c r="N2"/>
      <c r="O2"/>
      <c r="P2"/>
      <c r="Q2"/>
      <c r="R2"/>
    </row>
    <row r="3" spans="1:23" ht="18.7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M3" s="19" t="s">
        <v>11</v>
      </c>
      <c r="N3" s="19"/>
      <c r="O3" s="19"/>
      <c r="P3" s="102"/>
      <c r="Q3" s="102"/>
      <c r="R3" s="102"/>
      <c r="S3" s="102"/>
      <c r="T3" s="19"/>
      <c r="U3" s="19"/>
      <c r="V3" s="19"/>
      <c r="W3" s="19"/>
    </row>
    <row r="4" spans="1:23" ht="18.75" customHeight="1" x14ac:dyDescent="0.25">
      <c r="A4" s="5"/>
      <c r="B4" s="103"/>
      <c r="M4"/>
      <c r="N4"/>
      <c r="O4"/>
      <c r="P4"/>
      <c r="Q4"/>
      <c r="R4"/>
    </row>
    <row r="5" spans="1:23" ht="18.75" customHeight="1" x14ac:dyDescent="0.2">
      <c r="A5" s="77" t="s">
        <v>10</v>
      </c>
      <c r="B5" s="103"/>
    </row>
    <row r="6" spans="1:23" ht="18.75" customHeight="1" x14ac:dyDescent="0.25">
      <c r="A6" s="5"/>
      <c r="B6" s="103"/>
      <c r="L6"/>
      <c r="M6" s="5"/>
    </row>
    <row r="7" spans="1:23" ht="18.75" customHeight="1" x14ac:dyDescent="0.25">
      <c r="A7" s="77" t="s">
        <v>4</v>
      </c>
      <c r="B7" s="228"/>
      <c r="C7" s="77"/>
      <c r="D7" s="77"/>
      <c r="E7" s="77"/>
      <c r="F7" s="77"/>
      <c r="G7" s="77"/>
      <c r="H7" s="77"/>
      <c r="I7" s="77"/>
      <c r="J7" s="77"/>
      <c r="L7"/>
      <c r="M7" s="51"/>
    </row>
    <row r="8" spans="1:23" ht="18.75" customHeigh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23" ht="18.75" customHeigh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23" ht="18.75" customHeight="1" x14ac:dyDescent="0.25">
      <c r="A10" s="4" t="s">
        <v>208</v>
      </c>
      <c r="B10" s="103"/>
    </row>
    <row r="11" spans="1:23" ht="18.75" customHeight="1" x14ac:dyDescent="0.2">
      <c r="B11" s="103"/>
    </row>
    <row r="12" spans="1:23" s="69" customFormat="1" ht="18.75" customHeight="1" x14ac:dyDescent="0.25">
      <c r="A12" s="227" t="s">
        <v>39</v>
      </c>
      <c r="B12" s="448" t="s">
        <v>347</v>
      </c>
      <c r="C12" s="294" t="s">
        <v>348</v>
      </c>
      <c r="D12" s="294" t="s">
        <v>349</v>
      </c>
      <c r="E12" s="294" t="s">
        <v>442</v>
      </c>
      <c r="F12" s="294" t="s">
        <v>383</v>
      </c>
      <c r="G12" s="294" t="s">
        <v>375</v>
      </c>
      <c r="H12" s="294" t="s">
        <v>376</v>
      </c>
      <c r="I12" s="294" t="s">
        <v>377</v>
      </c>
      <c r="J12" s="307" t="s">
        <v>443</v>
      </c>
      <c r="K12" s="12" t="s">
        <v>403</v>
      </c>
      <c r="L12" s="31"/>
    </row>
    <row r="13" spans="1:23" ht="18.75" customHeight="1" x14ac:dyDescent="0.2">
      <c r="A13" s="88" t="s">
        <v>29</v>
      </c>
      <c r="B13" s="187">
        <v>3</v>
      </c>
      <c r="C13" s="187">
        <v>23</v>
      </c>
      <c r="D13" s="187">
        <v>1</v>
      </c>
      <c r="E13" s="187">
        <v>0</v>
      </c>
      <c r="F13" s="144">
        <f>SUM(B13:E13)</f>
        <v>27</v>
      </c>
      <c r="G13" s="233">
        <f>IF(F13=0, 0, B13/F13)</f>
        <v>0.1111111111111111</v>
      </c>
      <c r="H13" s="233">
        <f>IF(F13=0, 0, C13/F13)</f>
        <v>0.85185185185185186</v>
      </c>
      <c r="I13" s="233">
        <f>IF(F13=0,0, D13/F13)</f>
        <v>3.7037037037037035E-2</v>
      </c>
      <c r="J13" s="233">
        <f>IF(F13=0, 0, E13/F13)</f>
        <v>0</v>
      </c>
      <c r="K13" s="107"/>
      <c r="L13" s="103"/>
    </row>
    <row r="14" spans="1:23" ht="18.75" customHeight="1" x14ac:dyDescent="0.2">
      <c r="A14" s="88" t="s">
        <v>30</v>
      </c>
      <c r="B14" s="187"/>
      <c r="C14" s="187"/>
      <c r="D14" s="187"/>
      <c r="E14" s="187"/>
      <c r="F14" s="144">
        <f t="shared" ref="F14:F22" si="0">SUM(B14:E14)</f>
        <v>0</v>
      </c>
      <c r="G14" s="233">
        <f t="shared" ref="G14:G22" si="1">IF(F14=0, 0, B14/F14)</f>
        <v>0</v>
      </c>
      <c r="H14" s="233">
        <f t="shared" ref="H14:H22" si="2">IF(F14=0, 0, C14/F14)</f>
        <v>0</v>
      </c>
      <c r="I14" s="233">
        <f t="shared" ref="I14:I22" si="3">IF(F14=0,0, D14/F14)</f>
        <v>0</v>
      </c>
      <c r="J14" s="233">
        <f t="shared" ref="J14:J22" si="4">IF(F14=0, 0, E14/F14)</f>
        <v>0</v>
      </c>
      <c r="K14" s="107"/>
      <c r="L14" s="103"/>
    </row>
    <row r="15" spans="1:23" ht="18.75" customHeight="1" x14ac:dyDescent="0.2">
      <c r="A15" s="88" t="s">
        <v>31</v>
      </c>
      <c r="B15" s="187"/>
      <c r="C15" s="187"/>
      <c r="D15" s="187"/>
      <c r="E15" s="187"/>
      <c r="F15" s="144">
        <f t="shared" si="0"/>
        <v>0</v>
      </c>
      <c r="G15" s="233">
        <f t="shared" si="1"/>
        <v>0</v>
      </c>
      <c r="H15" s="233">
        <f t="shared" si="2"/>
        <v>0</v>
      </c>
      <c r="I15" s="233">
        <f t="shared" si="3"/>
        <v>0</v>
      </c>
      <c r="J15" s="233">
        <f t="shared" si="4"/>
        <v>0</v>
      </c>
      <c r="K15" s="107"/>
      <c r="L15" s="103"/>
    </row>
    <row r="16" spans="1:23" ht="18.75" customHeight="1" x14ac:dyDescent="0.2">
      <c r="A16" s="88" t="s">
        <v>83</v>
      </c>
      <c r="B16" s="187"/>
      <c r="C16" s="187"/>
      <c r="D16" s="187"/>
      <c r="E16" s="187"/>
      <c r="F16" s="144">
        <f t="shared" si="0"/>
        <v>0</v>
      </c>
      <c r="G16" s="233">
        <f t="shared" si="1"/>
        <v>0</v>
      </c>
      <c r="H16" s="233">
        <f t="shared" si="2"/>
        <v>0</v>
      </c>
      <c r="I16" s="233">
        <f t="shared" si="3"/>
        <v>0</v>
      </c>
      <c r="J16" s="233">
        <f t="shared" si="4"/>
        <v>0</v>
      </c>
      <c r="K16" s="107"/>
      <c r="L16" s="103"/>
    </row>
    <row r="17" spans="1:24" ht="18.75" customHeight="1" x14ac:dyDescent="0.2">
      <c r="A17" s="88" t="s">
        <v>32</v>
      </c>
      <c r="B17" s="187"/>
      <c r="C17" s="187"/>
      <c r="D17" s="187"/>
      <c r="E17" s="187"/>
      <c r="F17" s="144">
        <f t="shared" si="0"/>
        <v>0</v>
      </c>
      <c r="G17" s="233">
        <f t="shared" si="1"/>
        <v>0</v>
      </c>
      <c r="H17" s="233">
        <f t="shared" si="2"/>
        <v>0</v>
      </c>
      <c r="I17" s="233">
        <f t="shared" si="3"/>
        <v>0</v>
      </c>
      <c r="J17" s="233">
        <f t="shared" si="4"/>
        <v>0</v>
      </c>
      <c r="K17" s="107"/>
      <c r="L17" s="103"/>
    </row>
    <row r="18" spans="1:24" ht="18.75" customHeight="1" x14ac:dyDescent="0.2">
      <c r="A18" s="90" t="s">
        <v>84</v>
      </c>
      <c r="B18" s="187"/>
      <c r="C18" s="187"/>
      <c r="D18" s="187"/>
      <c r="E18" s="187"/>
      <c r="F18" s="144">
        <f t="shared" si="0"/>
        <v>0</v>
      </c>
      <c r="G18" s="233">
        <f t="shared" si="1"/>
        <v>0</v>
      </c>
      <c r="H18" s="233">
        <f t="shared" si="2"/>
        <v>0</v>
      </c>
      <c r="I18" s="233">
        <f t="shared" si="3"/>
        <v>0</v>
      </c>
      <c r="J18" s="233">
        <f t="shared" si="4"/>
        <v>0</v>
      </c>
      <c r="K18" s="107"/>
      <c r="L18" s="103"/>
    </row>
    <row r="19" spans="1:24" ht="18.75" customHeight="1" x14ac:dyDescent="0.2">
      <c r="A19" s="90" t="s">
        <v>85</v>
      </c>
      <c r="B19" s="187"/>
      <c r="C19" s="187"/>
      <c r="D19" s="187"/>
      <c r="E19" s="187"/>
      <c r="F19" s="144">
        <f t="shared" si="0"/>
        <v>0</v>
      </c>
      <c r="G19" s="233">
        <f t="shared" si="1"/>
        <v>0</v>
      </c>
      <c r="H19" s="233">
        <f t="shared" si="2"/>
        <v>0</v>
      </c>
      <c r="I19" s="233">
        <f t="shared" si="3"/>
        <v>0</v>
      </c>
      <c r="J19" s="233">
        <f t="shared" si="4"/>
        <v>0</v>
      </c>
      <c r="K19" s="107"/>
      <c r="L19" s="103"/>
    </row>
    <row r="20" spans="1:24" ht="18.75" customHeight="1" x14ac:dyDescent="0.2">
      <c r="A20" s="88" t="s">
        <v>88</v>
      </c>
      <c r="B20" s="187"/>
      <c r="C20" s="187"/>
      <c r="D20" s="187"/>
      <c r="E20" s="187"/>
      <c r="F20" s="144">
        <f t="shared" si="0"/>
        <v>0</v>
      </c>
      <c r="G20" s="233">
        <f t="shared" si="1"/>
        <v>0</v>
      </c>
      <c r="H20" s="233">
        <f t="shared" si="2"/>
        <v>0</v>
      </c>
      <c r="I20" s="233">
        <f t="shared" si="3"/>
        <v>0</v>
      </c>
      <c r="J20" s="233">
        <f t="shared" si="4"/>
        <v>0</v>
      </c>
      <c r="K20" s="107"/>
      <c r="L20" s="103"/>
    </row>
    <row r="21" spans="1:24" ht="18.75" customHeight="1" x14ac:dyDescent="0.2">
      <c r="A21" s="88" t="s">
        <v>87</v>
      </c>
      <c r="B21" s="187"/>
      <c r="C21" s="187"/>
      <c r="D21" s="187"/>
      <c r="E21" s="187"/>
      <c r="F21" s="144">
        <f t="shared" si="0"/>
        <v>0</v>
      </c>
      <c r="G21" s="233">
        <f t="shared" si="1"/>
        <v>0</v>
      </c>
      <c r="H21" s="233">
        <f t="shared" si="2"/>
        <v>0</v>
      </c>
      <c r="I21" s="233">
        <f t="shared" si="3"/>
        <v>0</v>
      </c>
      <c r="J21" s="233">
        <f t="shared" si="4"/>
        <v>0</v>
      </c>
      <c r="K21" s="107"/>
      <c r="L21" s="103"/>
    </row>
    <row r="22" spans="1:24" s="14" customFormat="1" ht="18.75" customHeight="1" x14ac:dyDescent="0.2">
      <c r="A22" s="15" t="s">
        <v>383</v>
      </c>
      <c r="B22" s="29">
        <f>SUM(B13:B21)</f>
        <v>3</v>
      </c>
      <c r="C22" s="29">
        <f>SUM(C13:C21)</f>
        <v>23</v>
      </c>
      <c r="D22" s="29">
        <f>SUM(D13:D21)</f>
        <v>1</v>
      </c>
      <c r="E22" s="29">
        <f>SUM(E13:E21)</f>
        <v>0</v>
      </c>
      <c r="F22" s="144">
        <f t="shared" si="0"/>
        <v>27</v>
      </c>
      <c r="G22" s="233">
        <f t="shared" si="1"/>
        <v>0.1111111111111111</v>
      </c>
      <c r="H22" s="233">
        <f t="shared" si="2"/>
        <v>0.85185185185185186</v>
      </c>
      <c r="I22" s="233">
        <f t="shared" si="3"/>
        <v>3.7037037037037035E-2</v>
      </c>
      <c r="J22" s="233">
        <f t="shared" si="4"/>
        <v>0</v>
      </c>
      <c r="X22" s="101"/>
    </row>
    <row r="23" spans="1:24" ht="18.75" customHeight="1" x14ac:dyDescent="0.2">
      <c r="A23" s="5"/>
    </row>
    <row r="25" spans="1:24" ht="18.75" customHeight="1" x14ac:dyDescent="0.25">
      <c r="A25" s="4" t="s">
        <v>230</v>
      </c>
      <c r="B25" s="103"/>
    </row>
    <row r="26" spans="1:24" ht="18.75" customHeight="1" x14ac:dyDescent="0.2">
      <c r="B26" s="103"/>
    </row>
    <row r="27" spans="1:24" s="69" customFormat="1" ht="18.75" customHeight="1" x14ac:dyDescent="0.25">
      <c r="A27" s="227" t="s">
        <v>39</v>
      </c>
      <c r="B27" s="448" t="s">
        <v>347</v>
      </c>
      <c r="C27" s="294" t="s">
        <v>348</v>
      </c>
      <c r="D27" s="294" t="s">
        <v>349</v>
      </c>
      <c r="E27" s="294" t="s">
        <v>442</v>
      </c>
      <c r="F27" s="294" t="s">
        <v>383</v>
      </c>
      <c r="G27" s="294" t="s">
        <v>375</v>
      </c>
      <c r="H27" s="294" t="s">
        <v>376</v>
      </c>
      <c r="I27" s="294" t="s">
        <v>377</v>
      </c>
      <c r="J27" s="307" t="s">
        <v>443</v>
      </c>
      <c r="K27" s="12" t="s">
        <v>403</v>
      </c>
      <c r="L27" s="31"/>
    </row>
    <row r="28" spans="1:24" ht="18.75" customHeight="1" x14ac:dyDescent="0.2">
      <c r="A28" s="88" t="s">
        <v>29</v>
      </c>
      <c r="B28" s="187">
        <v>2</v>
      </c>
      <c r="C28" s="187">
        <v>31</v>
      </c>
      <c r="D28" s="187"/>
      <c r="E28" s="187"/>
      <c r="F28" s="144">
        <f>SUM(B28:E28)</f>
        <v>33</v>
      </c>
      <c r="G28" s="233">
        <f>IF(F28=0, 0, B28/F28)</f>
        <v>6.0606060606060608E-2</v>
      </c>
      <c r="H28" s="233">
        <f>IF(F28=0, 0, C28/F28)</f>
        <v>0.93939393939393945</v>
      </c>
      <c r="I28" s="233">
        <f>IF(F28=0,0, D28/F28)</f>
        <v>0</v>
      </c>
      <c r="J28" s="233">
        <f>IF(F28=0, 0, E28/F28)</f>
        <v>0</v>
      </c>
      <c r="K28" s="107"/>
      <c r="L28" s="103"/>
    </row>
    <row r="29" spans="1:24" ht="18.75" customHeight="1" x14ac:dyDescent="0.2">
      <c r="A29" s="88" t="s">
        <v>30</v>
      </c>
      <c r="B29" s="187"/>
      <c r="C29" s="187"/>
      <c r="D29" s="187"/>
      <c r="E29" s="187"/>
      <c r="F29" s="144">
        <f t="shared" ref="F29:F37" si="5">SUM(B29:E29)</f>
        <v>0</v>
      </c>
      <c r="G29" s="233">
        <f t="shared" ref="G29:G37" si="6">IF(F29=0, 0, B29/F29)</f>
        <v>0</v>
      </c>
      <c r="H29" s="233">
        <f t="shared" ref="H29:H37" si="7">IF(F29=0, 0, C29/F29)</f>
        <v>0</v>
      </c>
      <c r="I29" s="233">
        <f t="shared" ref="I29:I37" si="8">IF(F29=0,0, D29/F29)</f>
        <v>0</v>
      </c>
      <c r="J29" s="233">
        <f t="shared" ref="J29:J37" si="9">IF(F29=0, 0, E29/F29)</f>
        <v>0</v>
      </c>
      <c r="K29" s="107"/>
      <c r="L29" s="103"/>
    </row>
    <row r="30" spans="1:24" ht="18.75" customHeight="1" x14ac:dyDescent="0.2">
      <c r="A30" s="88" t="s">
        <v>31</v>
      </c>
      <c r="B30" s="187"/>
      <c r="C30" s="187"/>
      <c r="D30" s="187"/>
      <c r="E30" s="187"/>
      <c r="F30" s="144">
        <f t="shared" si="5"/>
        <v>0</v>
      </c>
      <c r="G30" s="233">
        <f t="shared" si="6"/>
        <v>0</v>
      </c>
      <c r="H30" s="233">
        <f t="shared" si="7"/>
        <v>0</v>
      </c>
      <c r="I30" s="233">
        <f t="shared" si="8"/>
        <v>0</v>
      </c>
      <c r="J30" s="233">
        <f t="shared" si="9"/>
        <v>0</v>
      </c>
      <c r="K30" s="107"/>
      <c r="L30" s="103"/>
    </row>
    <row r="31" spans="1:24" ht="18.75" customHeight="1" x14ac:dyDescent="0.2">
      <c r="A31" s="88" t="s">
        <v>83</v>
      </c>
      <c r="B31" s="187"/>
      <c r="C31" s="187"/>
      <c r="D31" s="187"/>
      <c r="E31" s="187"/>
      <c r="F31" s="144">
        <f t="shared" si="5"/>
        <v>0</v>
      </c>
      <c r="G31" s="233">
        <f t="shared" si="6"/>
        <v>0</v>
      </c>
      <c r="H31" s="233">
        <f t="shared" si="7"/>
        <v>0</v>
      </c>
      <c r="I31" s="233">
        <f t="shared" si="8"/>
        <v>0</v>
      </c>
      <c r="J31" s="233">
        <f t="shared" si="9"/>
        <v>0</v>
      </c>
      <c r="K31" s="107"/>
      <c r="L31" s="103"/>
    </row>
    <row r="32" spans="1:24" ht="18.75" customHeight="1" x14ac:dyDescent="0.2">
      <c r="A32" s="88" t="s">
        <v>32</v>
      </c>
      <c r="B32" s="187"/>
      <c r="C32" s="187"/>
      <c r="D32" s="187"/>
      <c r="E32" s="187"/>
      <c r="F32" s="144">
        <f t="shared" si="5"/>
        <v>0</v>
      </c>
      <c r="G32" s="233">
        <f t="shared" si="6"/>
        <v>0</v>
      </c>
      <c r="H32" s="233">
        <f t="shared" si="7"/>
        <v>0</v>
      </c>
      <c r="I32" s="233">
        <f t="shared" si="8"/>
        <v>0</v>
      </c>
      <c r="J32" s="233">
        <f t="shared" si="9"/>
        <v>0</v>
      </c>
      <c r="K32" s="107"/>
      <c r="L32" s="103"/>
    </row>
    <row r="33" spans="1:24" ht="18.75" customHeight="1" x14ac:dyDescent="0.2">
      <c r="A33" s="149" t="s">
        <v>84</v>
      </c>
      <c r="B33" s="187"/>
      <c r="C33" s="187"/>
      <c r="D33" s="187"/>
      <c r="E33" s="187"/>
      <c r="F33" s="144">
        <f t="shared" si="5"/>
        <v>0</v>
      </c>
      <c r="G33" s="233">
        <f t="shared" si="6"/>
        <v>0</v>
      </c>
      <c r="H33" s="233">
        <f t="shared" si="7"/>
        <v>0</v>
      </c>
      <c r="I33" s="233">
        <f t="shared" si="8"/>
        <v>0</v>
      </c>
      <c r="J33" s="233">
        <f t="shared" si="9"/>
        <v>0</v>
      </c>
      <c r="K33" s="107"/>
      <c r="L33" s="103"/>
    </row>
    <row r="34" spans="1:24" ht="18.75" customHeight="1" x14ac:dyDescent="0.2">
      <c r="A34" s="149" t="s">
        <v>85</v>
      </c>
      <c r="B34" s="187"/>
      <c r="C34" s="187"/>
      <c r="D34" s="187"/>
      <c r="E34" s="187"/>
      <c r="F34" s="144">
        <f t="shared" si="5"/>
        <v>0</v>
      </c>
      <c r="G34" s="233">
        <f t="shared" si="6"/>
        <v>0</v>
      </c>
      <c r="H34" s="233">
        <f t="shared" si="7"/>
        <v>0</v>
      </c>
      <c r="I34" s="233">
        <f t="shared" si="8"/>
        <v>0</v>
      </c>
      <c r="J34" s="233">
        <f t="shared" si="9"/>
        <v>0</v>
      </c>
      <c r="K34" s="107"/>
      <c r="L34" s="103"/>
    </row>
    <row r="35" spans="1:24" ht="18.75" customHeight="1" x14ac:dyDescent="0.2">
      <c r="A35" s="88" t="s">
        <v>88</v>
      </c>
      <c r="B35" s="187"/>
      <c r="C35" s="187"/>
      <c r="D35" s="187"/>
      <c r="E35" s="187"/>
      <c r="F35" s="144">
        <f t="shared" si="5"/>
        <v>0</v>
      </c>
      <c r="G35" s="233">
        <f t="shared" si="6"/>
        <v>0</v>
      </c>
      <c r="H35" s="233">
        <f t="shared" si="7"/>
        <v>0</v>
      </c>
      <c r="I35" s="233">
        <f t="shared" si="8"/>
        <v>0</v>
      </c>
      <c r="J35" s="233">
        <f t="shared" si="9"/>
        <v>0</v>
      </c>
      <c r="K35" s="107"/>
      <c r="L35" s="103"/>
    </row>
    <row r="36" spans="1:24" ht="18.75" customHeight="1" x14ac:dyDescent="0.2">
      <c r="A36" s="88" t="s">
        <v>87</v>
      </c>
      <c r="B36" s="187"/>
      <c r="C36" s="187"/>
      <c r="D36" s="187"/>
      <c r="E36" s="187"/>
      <c r="F36" s="144">
        <f t="shared" si="5"/>
        <v>0</v>
      </c>
      <c r="G36" s="233">
        <f t="shared" si="6"/>
        <v>0</v>
      </c>
      <c r="H36" s="233">
        <f t="shared" si="7"/>
        <v>0</v>
      </c>
      <c r="I36" s="233">
        <f t="shared" si="8"/>
        <v>0</v>
      </c>
      <c r="J36" s="233">
        <f t="shared" si="9"/>
        <v>0</v>
      </c>
      <c r="K36" s="107"/>
      <c r="L36" s="103"/>
    </row>
    <row r="37" spans="1:24" s="14" customFormat="1" ht="18.75" customHeight="1" x14ac:dyDescent="0.2">
      <c r="A37" s="15" t="s">
        <v>383</v>
      </c>
      <c r="B37" s="29">
        <f>SUM(B28:B36)</f>
        <v>2</v>
      </c>
      <c r="C37" s="29">
        <f>SUM(C28:C36)</f>
        <v>31</v>
      </c>
      <c r="D37" s="29">
        <f>SUM(D28:D36)</f>
        <v>0</v>
      </c>
      <c r="E37" s="29">
        <f>SUM(E28:E36)</f>
        <v>0</v>
      </c>
      <c r="F37" s="144">
        <f t="shared" si="5"/>
        <v>33</v>
      </c>
      <c r="G37" s="233">
        <f t="shared" si="6"/>
        <v>6.0606060606060608E-2</v>
      </c>
      <c r="H37" s="233">
        <f t="shared" si="7"/>
        <v>0.93939393939393945</v>
      </c>
      <c r="I37" s="233">
        <f t="shared" si="8"/>
        <v>0</v>
      </c>
      <c r="J37" s="233">
        <f t="shared" si="9"/>
        <v>0</v>
      </c>
      <c r="X37" s="101"/>
    </row>
    <row r="38" spans="1:24" ht="18.75" customHeight="1" x14ac:dyDescent="0.2">
      <c r="A38" s="5"/>
    </row>
    <row r="40" spans="1:24" ht="18.75" customHeight="1" x14ac:dyDescent="0.25">
      <c r="A40" s="4" t="s">
        <v>231</v>
      </c>
      <c r="B40" s="103"/>
    </row>
    <row r="41" spans="1:24" ht="18.75" customHeight="1" x14ac:dyDescent="0.2">
      <c r="B41" s="103"/>
    </row>
    <row r="42" spans="1:24" s="69" customFormat="1" ht="18.75" customHeight="1" x14ac:dyDescent="0.25">
      <c r="A42" s="227" t="s">
        <v>39</v>
      </c>
      <c r="B42" s="448" t="s">
        <v>347</v>
      </c>
      <c r="C42" s="294" t="s">
        <v>348</v>
      </c>
      <c r="D42" s="294" t="s">
        <v>349</v>
      </c>
      <c r="E42" s="294" t="s">
        <v>442</v>
      </c>
      <c r="F42" s="294" t="s">
        <v>383</v>
      </c>
      <c r="G42" s="294" t="s">
        <v>375</v>
      </c>
      <c r="H42" s="294" t="s">
        <v>376</v>
      </c>
      <c r="I42" s="294" t="s">
        <v>377</v>
      </c>
      <c r="J42" s="307" t="s">
        <v>443</v>
      </c>
      <c r="K42" s="12" t="s">
        <v>403</v>
      </c>
      <c r="L42" s="31"/>
    </row>
    <row r="43" spans="1:24" ht="18.75" customHeight="1" x14ac:dyDescent="0.2">
      <c r="A43" s="88" t="s">
        <v>29</v>
      </c>
      <c r="B43" s="187">
        <v>7</v>
      </c>
      <c r="C43" s="187">
        <v>40</v>
      </c>
      <c r="D43" s="187"/>
      <c r="E43" s="187"/>
      <c r="F43" s="144">
        <f>SUM(B43:E43)</f>
        <v>47</v>
      </c>
      <c r="G43" s="233">
        <f>IF(F43=0, 0, B43/F43)</f>
        <v>0.14893617021276595</v>
      </c>
      <c r="H43" s="233">
        <f>IF(F43=0, 0, C43/F43)</f>
        <v>0.85106382978723405</v>
      </c>
      <c r="I43" s="233">
        <f>IF(F43=0,0, D43/F43)</f>
        <v>0</v>
      </c>
      <c r="J43" s="233">
        <f>IF(F43=0, 0, E43/F43)</f>
        <v>0</v>
      </c>
      <c r="K43" s="107"/>
      <c r="L43" s="103"/>
    </row>
    <row r="44" spans="1:24" ht="18.75" customHeight="1" x14ac:dyDescent="0.2">
      <c r="A44" s="88" t="s">
        <v>30</v>
      </c>
      <c r="B44" s="187"/>
      <c r="C44" s="187"/>
      <c r="D44" s="187"/>
      <c r="E44" s="187"/>
      <c r="F44" s="144">
        <f t="shared" ref="F44:F52" si="10">SUM(B44:E44)</f>
        <v>0</v>
      </c>
      <c r="G44" s="233">
        <f t="shared" ref="G44:G52" si="11">IF(F44=0, 0, B44/F44)</f>
        <v>0</v>
      </c>
      <c r="H44" s="233">
        <f t="shared" ref="H44:H52" si="12">IF(F44=0, 0, C44/F44)</f>
        <v>0</v>
      </c>
      <c r="I44" s="233">
        <f t="shared" ref="I44:I52" si="13">IF(F44=0,0, D44/F44)</f>
        <v>0</v>
      </c>
      <c r="J44" s="233">
        <f t="shared" ref="J44:J52" si="14">IF(F44=0, 0, E44/F44)</f>
        <v>0</v>
      </c>
      <c r="K44" s="107"/>
      <c r="L44" s="103"/>
    </row>
    <row r="45" spans="1:24" ht="18.75" customHeight="1" x14ac:dyDescent="0.2">
      <c r="A45" s="88" t="s">
        <v>31</v>
      </c>
      <c r="B45" s="187"/>
      <c r="C45" s="187"/>
      <c r="D45" s="187"/>
      <c r="E45" s="187"/>
      <c r="F45" s="144">
        <f t="shared" si="10"/>
        <v>0</v>
      </c>
      <c r="G45" s="233">
        <f t="shared" si="11"/>
        <v>0</v>
      </c>
      <c r="H45" s="233">
        <f t="shared" si="12"/>
        <v>0</v>
      </c>
      <c r="I45" s="233">
        <f t="shared" si="13"/>
        <v>0</v>
      </c>
      <c r="J45" s="233">
        <f t="shared" si="14"/>
        <v>0</v>
      </c>
      <c r="K45" s="107"/>
      <c r="L45" s="103"/>
    </row>
    <row r="46" spans="1:24" ht="18.75" customHeight="1" x14ac:dyDescent="0.2">
      <c r="A46" s="88" t="s">
        <v>83</v>
      </c>
      <c r="B46" s="187"/>
      <c r="C46" s="187"/>
      <c r="D46" s="187"/>
      <c r="E46" s="187"/>
      <c r="F46" s="144">
        <f t="shared" si="10"/>
        <v>0</v>
      </c>
      <c r="G46" s="233">
        <f t="shared" si="11"/>
        <v>0</v>
      </c>
      <c r="H46" s="233">
        <f t="shared" si="12"/>
        <v>0</v>
      </c>
      <c r="I46" s="233">
        <f t="shared" si="13"/>
        <v>0</v>
      </c>
      <c r="J46" s="233">
        <f t="shared" si="14"/>
        <v>0</v>
      </c>
      <c r="K46" s="107"/>
      <c r="L46" s="103"/>
    </row>
    <row r="47" spans="1:24" ht="18.75" customHeight="1" x14ac:dyDescent="0.2">
      <c r="A47" s="88" t="s">
        <v>32</v>
      </c>
      <c r="B47" s="187"/>
      <c r="C47" s="187"/>
      <c r="D47" s="187"/>
      <c r="E47" s="187"/>
      <c r="F47" s="144">
        <f t="shared" si="10"/>
        <v>0</v>
      </c>
      <c r="G47" s="233">
        <f t="shared" si="11"/>
        <v>0</v>
      </c>
      <c r="H47" s="233">
        <f t="shared" si="12"/>
        <v>0</v>
      </c>
      <c r="I47" s="233">
        <f t="shared" si="13"/>
        <v>0</v>
      </c>
      <c r="J47" s="233">
        <f t="shared" si="14"/>
        <v>0</v>
      </c>
      <c r="K47" s="107"/>
      <c r="L47" s="103"/>
    </row>
    <row r="48" spans="1:24" ht="18.75" customHeight="1" x14ac:dyDescent="0.2">
      <c r="A48" s="149" t="s">
        <v>84</v>
      </c>
      <c r="B48" s="187"/>
      <c r="C48" s="187"/>
      <c r="D48" s="187"/>
      <c r="E48" s="187"/>
      <c r="F48" s="144">
        <f t="shared" si="10"/>
        <v>0</v>
      </c>
      <c r="G48" s="233">
        <f t="shared" si="11"/>
        <v>0</v>
      </c>
      <c r="H48" s="233">
        <f t="shared" si="12"/>
        <v>0</v>
      </c>
      <c r="I48" s="233">
        <f t="shared" si="13"/>
        <v>0</v>
      </c>
      <c r="J48" s="233">
        <f t="shared" si="14"/>
        <v>0</v>
      </c>
      <c r="K48" s="107"/>
      <c r="L48" s="103"/>
    </row>
    <row r="49" spans="1:24" ht="18.75" customHeight="1" x14ac:dyDescent="0.2">
      <c r="A49" s="149" t="s">
        <v>85</v>
      </c>
      <c r="B49" s="187"/>
      <c r="C49" s="187"/>
      <c r="D49" s="187"/>
      <c r="E49" s="187"/>
      <c r="F49" s="144">
        <f t="shared" si="10"/>
        <v>0</v>
      </c>
      <c r="G49" s="233">
        <f t="shared" si="11"/>
        <v>0</v>
      </c>
      <c r="H49" s="233">
        <f t="shared" si="12"/>
        <v>0</v>
      </c>
      <c r="I49" s="233">
        <f t="shared" si="13"/>
        <v>0</v>
      </c>
      <c r="J49" s="233">
        <f t="shared" si="14"/>
        <v>0</v>
      </c>
      <c r="K49" s="107"/>
      <c r="L49" s="103"/>
    </row>
    <row r="50" spans="1:24" ht="18.75" customHeight="1" x14ac:dyDescent="0.2">
      <c r="A50" s="88" t="s">
        <v>88</v>
      </c>
      <c r="B50" s="187"/>
      <c r="C50" s="187"/>
      <c r="D50" s="187"/>
      <c r="E50" s="187"/>
      <c r="F50" s="144">
        <f t="shared" si="10"/>
        <v>0</v>
      </c>
      <c r="G50" s="233">
        <f t="shared" si="11"/>
        <v>0</v>
      </c>
      <c r="H50" s="233">
        <f t="shared" si="12"/>
        <v>0</v>
      </c>
      <c r="I50" s="233">
        <f t="shared" si="13"/>
        <v>0</v>
      </c>
      <c r="J50" s="233">
        <f t="shared" si="14"/>
        <v>0</v>
      </c>
      <c r="K50" s="107"/>
      <c r="L50" s="103"/>
    </row>
    <row r="51" spans="1:24" ht="18.75" customHeight="1" x14ac:dyDescent="0.2">
      <c r="A51" s="88" t="s">
        <v>87</v>
      </c>
      <c r="B51" s="187"/>
      <c r="C51" s="187"/>
      <c r="D51" s="187"/>
      <c r="E51" s="187"/>
      <c r="F51" s="144">
        <f t="shared" si="10"/>
        <v>0</v>
      </c>
      <c r="G51" s="233">
        <f t="shared" si="11"/>
        <v>0</v>
      </c>
      <c r="H51" s="233">
        <f t="shared" si="12"/>
        <v>0</v>
      </c>
      <c r="I51" s="233">
        <f t="shared" si="13"/>
        <v>0</v>
      </c>
      <c r="J51" s="233">
        <f t="shared" si="14"/>
        <v>0</v>
      </c>
      <c r="K51" s="107"/>
      <c r="L51" s="103"/>
    </row>
    <row r="52" spans="1:24" s="14" customFormat="1" ht="18.75" customHeight="1" x14ac:dyDescent="0.2">
      <c r="A52" s="15" t="s">
        <v>383</v>
      </c>
      <c r="B52" s="29">
        <f>SUM(B43:B51)</f>
        <v>7</v>
      </c>
      <c r="C52" s="29">
        <f>SUM(C43:C51)</f>
        <v>40</v>
      </c>
      <c r="D52" s="29">
        <f>SUM(D43:D51)</f>
        <v>0</v>
      </c>
      <c r="E52" s="29">
        <f>SUM(E43:E51)</f>
        <v>0</v>
      </c>
      <c r="F52" s="144">
        <f t="shared" si="10"/>
        <v>47</v>
      </c>
      <c r="G52" s="233">
        <f t="shared" si="11"/>
        <v>0.14893617021276595</v>
      </c>
      <c r="H52" s="233">
        <f t="shared" si="12"/>
        <v>0.85106382978723405</v>
      </c>
      <c r="I52" s="233">
        <f t="shared" si="13"/>
        <v>0</v>
      </c>
      <c r="J52" s="233">
        <f t="shared" si="14"/>
        <v>0</v>
      </c>
      <c r="X52" s="101"/>
    </row>
    <row r="53" spans="1:24" ht="18.75" customHeight="1" x14ac:dyDescent="0.2">
      <c r="A53" s="5"/>
    </row>
    <row r="55" spans="1:24" ht="18.75" customHeight="1" x14ac:dyDescent="0.25">
      <c r="A55" s="4" t="s">
        <v>228</v>
      </c>
      <c r="B55" s="103"/>
    </row>
    <row r="56" spans="1:24" ht="18.75" customHeight="1" x14ac:dyDescent="0.2">
      <c r="B56" s="103"/>
    </row>
    <row r="57" spans="1:24" s="69" customFormat="1" ht="18.75" customHeight="1" x14ac:dyDescent="0.25">
      <c r="A57" s="227" t="s">
        <v>39</v>
      </c>
      <c r="B57" s="448" t="s">
        <v>347</v>
      </c>
      <c r="C57" s="294" t="s">
        <v>348</v>
      </c>
      <c r="D57" s="294" t="s">
        <v>349</v>
      </c>
      <c r="E57" s="294" t="s">
        <v>442</v>
      </c>
      <c r="F57" s="294" t="s">
        <v>383</v>
      </c>
      <c r="G57" s="294" t="s">
        <v>375</v>
      </c>
      <c r="H57" s="294" t="s">
        <v>376</v>
      </c>
      <c r="I57" s="294" t="s">
        <v>377</v>
      </c>
      <c r="J57" s="307" t="s">
        <v>443</v>
      </c>
      <c r="K57" s="12" t="s">
        <v>403</v>
      </c>
      <c r="L57" s="31"/>
    </row>
    <row r="58" spans="1:24" ht="18.75" customHeight="1" x14ac:dyDescent="0.2">
      <c r="A58" s="88" t="s">
        <v>29</v>
      </c>
      <c r="B58" s="187">
        <v>3</v>
      </c>
      <c r="C58" s="187">
        <v>28</v>
      </c>
      <c r="D58" s="187"/>
      <c r="E58" s="187"/>
      <c r="F58" s="144">
        <f>SUM(B58:E58)</f>
        <v>31</v>
      </c>
      <c r="G58" s="233">
        <f>IF(F58=0, 0, B58/F58)</f>
        <v>9.6774193548387094E-2</v>
      </c>
      <c r="H58" s="233">
        <f>IF(F58=0, 0, C58/F58)</f>
        <v>0.90322580645161288</v>
      </c>
      <c r="I58" s="233">
        <f>IF(F58=0,0, D58/F58)</f>
        <v>0</v>
      </c>
      <c r="J58" s="233">
        <f>IF(F58=0, 0, E58/F58)</f>
        <v>0</v>
      </c>
      <c r="K58" s="107"/>
      <c r="L58" s="103"/>
    </row>
    <row r="59" spans="1:24" ht="18.75" customHeight="1" x14ac:dyDescent="0.2">
      <c r="A59" s="88" t="s">
        <v>30</v>
      </c>
      <c r="B59" s="187"/>
      <c r="C59" s="187"/>
      <c r="D59" s="187"/>
      <c r="E59" s="187"/>
      <c r="F59" s="144">
        <f t="shared" ref="F59:F67" si="15">SUM(B59:E59)</f>
        <v>0</v>
      </c>
      <c r="G59" s="233">
        <f t="shared" ref="G59:G67" si="16">IF(F59=0, 0, B59/F59)</f>
        <v>0</v>
      </c>
      <c r="H59" s="233">
        <f t="shared" ref="H59:H67" si="17">IF(F59=0, 0, C59/F59)</f>
        <v>0</v>
      </c>
      <c r="I59" s="233">
        <f t="shared" ref="I59:I67" si="18">IF(F59=0,0, D59/F59)</f>
        <v>0</v>
      </c>
      <c r="J59" s="233">
        <f t="shared" ref="J59:J67" si="19">IF(F59=0, 0, E59/F59)</f>
        <v>0</v>
      </c>
      <c r="K59" s="107"/>
      <c r="L59" s="103"/>
    </row>
    <row r="60" spans="1:24" ht="18.75" customHeight="1" x14ac:dyDescent="0.2">
      <c r="A60" s="88" t="s">
        <v>31</v>
      </c>
      <c r="B60" s="187"/>
      <c r="C60" s="187"/>
      <c r="D60" s="187"/>
      <c r="E60" s="187"/>
      <c r="F60" s="144">
        <f t="shared" si="15"/>
        <v>0</v>
      </c>
      <c r="G60" s="233">
        <f t="shared" si="16"/>
        <v>0</v>
      </c>
      <c r="H60" s="233">
        <f t="shared" si="17"/>
        <v>0</v>
      </c>
      <c r="I60" s="233">
        <f t="shared" si="18"/>
        <v>0</v>
      </c>
      <c r="J60" s="233">
        <f t="shared" si="19"/>
        <v>0</v>
      </c>
      <c r="K60" s="107"/>
      <c r="L60" s="103"/>
    </row>
    <row r="61" spans="1:24" ht="18.75" customHeight="1" x14ac:dyDescent="0.2">
      <c r="A61" s="88" t="s">
        <v>83</v>
      </c>
      <c r="B61" s="187"/>
      <c r="C61" s="187"/>
      <c r="D61" s="187"/>
      <c r="E61" s="187"/>
      <c r="F61" s="144">
        <f t="shared" si="15"/>
        <v>0</v>
      </c>
      <c r="G61" s="233">
        <f t="shared" si="16"/>
        <v>0</v>
      </c>
      <c r="H61" s="233">
        <f t="shared" si="17"/>
        <v>0</v>
      </c>
      <c r="I61" s="233">
        <f t="shared" si="18"/>
        <v>0</v>
      </c>
      <c r="J61" s="233">
        <f t="shared" si="19"/>
        <v>0</v>
      </c>
      <c r="K61" s="107"/>
      <c r="L61" s="103"/>
    </row>
    <row r="62" spans="1:24" ht="18.75" customHeight="1" x14ac:dyDescent="0.2">
      <c r="A62" s="88" t="s">
        <v>32</v>
      </c>
      <c r="B62" s="187"/>
      <c r="C62" s="187"/>
      <c r="D62" s="187"/>
      <c r="E62" s="187"/>
      <c r="F62" s="144">
        <f t="shared" si="15"/>
        <v>0</v>
      </c>
      <c r="G62" s="233">
        <f t="shared" si="16"/>
        <v>0</v>
      </c>
      <c r="H62" s="233">
        <f t="shared" si="17"/>
        <v>0</v>
      </c>
      <c r="I62" s="233">
        <f t="shared" si="18"/>
        <v>0</v>
      </c>
      <c r="J62" s="233">
        <f t="shared" si="19"/>
        <v>0</v>
      </c>
      <c r="K62" s="107"/>
      <c r="L62" s="103"/>
    </row>
    <row r="63" spans="1:24" ht="18.75" customHeight="1" x14ac:dyDescent="0.2">
      <c r="A63" s="149" t="s">
        <v>84</v>
      </c>
      <c r="B63" s="187"/>
      <c r="C63" s="187"/>
      <c r="D63" s="187"/>
      <c r="E63" s="187"/>
      <c r="F63" s="144">
        <f t="shared" si="15"/>
        <v>0</v>
      </c>
      <c r="G63" s="233">
        <f t="shared" si="16"/>
        <v>0</v>
      </c>
      <c r="H63" s="233">
        <f t="shared" si="17"/>
        <v>0</v>
      </c>
      <c r="I63" s="233">
        <f t="shared" si="18"/>
        <v>0</v>
      </c>
      <c r="J63" s="233">
        <f t="shared" si="19"/>
        <v>0</v>
      </c>
      <c r="K63" s="107"/>
      <c r="L63" s="103"/>
    </row>
    <row r="64" spans="1:24" ht="18.75" customHeight="1" x14ac:dyDescent="0.2">
      <c r="A64" s="149" t="s">
        <v>85</v>
      </c>
      <c r="B64" s="187"/>
      <c r="C64" s="187"/>
      <c r="D64" s="187"/>
      <c r="E64" s="187"/>
      <c r="F64" s="144">
        <f t="shared" si="15"/>
        <v>0</v>
      </c>
      <c r="G64" s="233">
        <f t="shared" si="16"/>
        <v>0</v>
      </c>
      <c r="H64" s="233">
        <f t="shared" si="17"/>
        <v>0</v>
      </c>
      <c r="I64" s="233">
        <f t="shared" si="18"/>
        <v>0</v>
      </c>
      <c r="J64" s="233">
        <f t="shared" si="19"/>
        <v>0</v>
      </c>
      <c r="K64" s="107"/>
      <c r="L64" s="103"/>
    </row>
    <row r="65" spans="1:24" ht="18.75" customHeight="1" x14ac:dyDescent="0.2">
      <c r="A65" s="88" t="s">
        <v>88</v>
      </c>
      <c r="B65" s="187"/>
      <c r="C65" s="187"/>
      <c r="D65" s="187"/>
      <c r="E65" s="187"/>
      <c r="F65" s="144">
        <f t="shared" si="15"/>
        <v>0</v>
      </c>
      <c r="G65" s="233">
        <f t="shared" si="16"/>
        <v>0</v>
      </c>
      <c r="H65" s="233">
        <f t="shared" si="17"/>
        <v>0</v>
      </c>
      <c r="I65" s="233">
        <f t="shared" si="18"/>
        <v>0</v>
      </c>
      <c r="J65" s="233">
        <f t="shared" si="19"/>
        <v>0</v>
      </c>
      <c r="K65" s="107"/>
      <c r="L65" s="103"/>
    </row>
    <row r="66" spans="1:24" ht="18.75" customHeight="1" x14ac:dyDescent="0.2">
      <c r="A66" s="88" t="s">
        <v>87</v>
      </c>
      <c r="B66" s="187"/>
      <c r="C66" s="187"/>
      <c r="D66" s="187"/>
      <c r="E66" s="187"/>
      <c r="F66" s="144">
        <f t="shared" si="15"/>
        <v>0</v>
      </c>
      <c r="G66" s="233">
        <f t="shared" si="16"/>
        <v>0</v>
      </c>
      <c r="H66" s="233">
        <f t="shared" si="17"/>
        <v>0</v>
      </c>
      <c r="I66" s="233">
        <f t="shared" si="18"/>
        <v>0</v>
      </c>
      <c r="J66" s="233">
        <f t="shared" si="19"/>
        <v>0</v>
      </c>
      <c r="K66" s="107"/>
      <c r="L66" s="103"/>
    </row>
    <row r="67" spans="1:24" s="14" customFormat="1" ht="18.75" customHeight="1" x14ac:dyDescent="0.2">
      <c r="A67" s="15" t="s">
        <v>383</v>
      </c>
      <c r="B67" s="29">
        <f>SUM(B58:B66)</f>
        <v>3</v>
      </c>
      <c r="C67" s="29">
        <f>SUM(C58:C64)</f>
        <v>28</v>
      </c>
      <c r="D67" s="29">
        <f>SUM(D58:D64)</f>
        <v>0</v>
      </c>
      <c r="E67" s="29">
        <f>SUM(E58:E64)</f>
        <v>0</v>
      </c>
      <c r="F67" s="144">
        <f t="shared" si="15"/>
        <v>31</v>
      </c>
      <c r="G67" s="233">
        <f t="shared" si="16"/>
        <v>9.6774193548387094E-2</v>
      </c>
      <c r="H67" s="233">
        <f t="shared" si="17"/>
        <v>0.90322580645161288</v>
      </c>
      <c r="I67" s="233">
        <f t="shared" si="18"/>
        <v>0</v>
      </c>
      <c r="J67" s="233">
        <f t="shared" si="19"/>
        <v>0</v>
      </c>
      <c r="X67" s="101"/>
    </row>
    <row r="68" spans="1:24" ht="18.75" customHeight="1" x14ac:dyDescent="0.2">
      <c r="A68" s="5"/>
    </row>
    <row r="69" spans="1:24" ht="18.75" customHeight="1" x14ac:dyDescent="0.2">
      <c r="A69" s="5"/>
    </row>
    <row r="70" spans="1:24" ht="18.75" customHeight="1" x14ac:dyDescent="0.25">
      <c r="A70" s="4" t="s">
        <v>229</v>
      </c>
      <c r="B70" s="103"/>
    </row>
    <row r="71" spans="1:24" ht="18.75" customHeight="1" x14ac:dyDescent="0.2">
      <c r="B71" s="103"/>
    </row>
    <row r="72" spans="1:24" ht="18.75" customHeight="1" x14ac:dyDescent="0.2">
      <c r="A72" s="227" t="s">
        <v>39</v>
      </c>
      <c r="B72" s="448" t="s">
        <v>347</v>
      </c>
      <c r="C72" s="294" t="s">
        <v>348</v>
      </c>
      <c r="D72" s="294" t="s">
        <v>349</v>
      </c>
      <c r="E72" s="294" t="s">
        <v>442</v>
      </c>
      <c r="F72" s="294" t="s">
        <v>383</v>
      </c>
      <c r="G72" s="294" t="s">
        <v>375</v>
      </c>
      <c r="H72" s="294" t="s">
        <v>376</v>
      </c>
      <c r="I72" s="294" t="s">
        <v>377</v>
      </c>
      <c r="J72" s="307" t="s">
        <v>443</v>
      </c>
      <c r="K72" s="12" t="s">
        <v>403</v>
      </c>
      <c r="L72" s="31"/>
      <c r="M72" s="69"/>
      <c r="N72" s="69"/>
      <c r="O72" s="69"/>
      <c r="P72" s="69"/>
      <c r="Q72" s="69"/>
      <c r="R72" s="69"/>
      <c r="S72" s="69"/>
      <c r="T72" s="69"/>
    </row>
    <row r="73" spans="1:24" ht="18.75" customHeight="1" x14ac:dyDescent="0.2">
      <c r="A73" s="88" t="s">
        <v>29</v>
      </c>
      <c r="B73" s="144">
        <f t="shared" ref="B73:B82" si="20">SUM(B58,B43,B28,B13,)</f>
        <v>15</v>
      </c>
      <c r="C73" s="144">
        <f t="shared" ref="C73:F73" si="21">SUM(C58,C43,C28,C13,)</f>
        <v>122</v>
      </c>
      <c r="D73" s="144">
        <f t="shared" si="21"/>
        <v>1</v>
      </c>
      <c r="E73" s="144">
        <f t="shared" si="21"/>
        <v>0</v>
      </c>
      <c r="F73" s="144">
        <f t="shared" si="21"/>
        <v>138</v>
      </c>
      <c r="G73" s="290">
        <f>IF(B73=0,0,B73/F73)</f>
        <v>0.10869565217391304</v>
      </c>
      <c r="H73" s="290">
        <f>IF(C73=0,0,C73/F73)</f>
        <v>0.88405797101449279</v>
      </c>
      <c r="I73" s="290">
        <f>IF(D73=0,0,D73/F73)</f>
        <v>7.246376811594203E-3</v>
      </c>
      <c r="J73" s="290">
        <f>IF(E73=0,0,E73/F73)</f>
        <v>0</v>
      </c>
      <c r="K73" s="107"/>
      <c r="L73" s="103"/>
    </row>
    <row r="74" spans="1:24" ht="18.75" customHeight="1" x14ac:dyDescent="0.2">
      <c r="A74" s="88" t="s">
        <v>30</v>
      </c>
      <c r="B74" s="144">
        <f t="shared" si="20"/>
        <v>0</v>
      </c>
      <c r="C74" s="144">
        <f t="shared" ref="C74:F74" si="22">SUM(C59,C44,C29,C14,)</f>
        <v>0</v>
      </c>
      <c r="D74" s="144">
        <f t="shared" si="22"/>
        <v>0</v>
      </c>
      <c r="E74" s="144">
        <f t="shared" si="22"/>
        <v>0</v>
      </c>
      <c r="F74" s="144">
        <f t="shared" si="22"/>
        <v>0</v>
      </c>
      <c r="G74" s="290">
        <f t="shared" ref="G74:G82" si="23">IF(B74=0,0,B74/F74)</f>
        <v>0</v>
      </c>
      <c r="H74" s="290">
        <f t="shared" ref="H74:H82" si="24">IF(C74=0,0,C74/F74)</f>
        <v>0</v>
      </c>
      <c r="I74" s="290">
        <f t="shared" ref="I74:I82" si="25">IF(D74=0,0,D74/F74)</f>
        <v>0</v>
      </c>
      <c r="J74" s="290">
        <f t="shared" ref="J74:J82" si="26">IF(E74=0,0,E74/F74)</f>
        <v>0</v>
      </c>
      <c r="K74" s="107"/>
      <c r="L74" s="103"/>
    </row>
    <row r="75" spans="1:24" ht="18.75" customHeight="1" x14ac:dyDescent="0.2">
      <c r="A75" s="88" t="s">
        <v>31</v>
      </c>
      <c r="B75" s="144">
        <f t="shared" si="20"/>
        <v>0</v>
      </c>
      <c r="C75" s="144">
        <f t="shared" ref="C75:F75" si="27">SUM(C60,C45,C30,C15,)</f>
        <v>0</v>
      </c>
      <c r="D75" s="144">
        <f t="shared" si="27"/>
        <v>0</v>
      </c>
      <c r="E75" s="144">
        <f t="shared" si="27"/>
        <v>0</v>
      </c>
      <c r="F75" s="144">
        <f t="shared" si="27"/>
        <v>0</v>
      </c>
      <c r="G75" s="290">
        <f t="shared" si="23"/>
        <v>0</v>
      </c>
      <c r="H75" s="290">
        <f t="shared" si="24"/>
        <v>0</v>
      </c>
      <c r="I75" s="290">
        <f t="shared" si="25"/>
        <v>0</v>
      </c>
      <c r="J75" s="290">
        <f t="shared" si="26"/>
        <v>0</v>
      </c>
      <c r="K75" s="107"/>
      <c r="L75" s="103"/>
    </row>
    <row r="76" spans="1:24" ht="18.75" customHeight="1" x14ac:dyDescent="0.2">
      <c r="A76" s="88" t="s">
        <v>83</v>
      </c>
      <c r="B76" s="144">
        <f t="shared" si="20"/>
        <v>0</v>
      </c>
      <c r="C76" s="144">
        <f t="shared" ref="C76:F76" si="28">SUM(C61,C46,C31,C16,)</f>
        <v>0</v>
      </c>
      <c r="D76" s="144">
        <f t="shared" si="28"/>
        <v>0</v>
      </c>
      <c r="E76" s="144">
        <f t="shared" si="28"/>
        <v>0</v>
      </c>
      <c r="F76" s="144">
        <f t="shared" si="28"/>
        <v>0</v>
      </c>
      <c r="G76" s="290">
        <f t="shared" si="23"/>
        <v>0</v>
      </c>
      <c r="H76" s="290">
        <f t="shared" si="24"/>
        <v>0</v>
      </c>
      <c r="I76" s="290">
        <f t="shared" si="25"/>
        <v>0</v>
      </c>
      <c r="J76" s="290">
        <f t="shared" si="26"/>
        <v>0</v>
      </c>
      <c r="K76" s="107"/>
      <c r="L76" s="103"/>
    </row>
    <row r="77" spans="1:24" ht="18.75" customHeight="1" x14ac:dyDescent="0.2">
      <c r="A77" s="88" t="s">
        <v>32</v>
      </c>
      <c r="B77" s="144">
        <f t="shared" si="20"/>
        <v>0</v>
      </c>
      <c r="C77" s="144">
        <f t="shared" ref="C77:F77" si="29">SUM(C62,C47,C32,C17,)</f>
        <v>0</v>
      </c>
      <c r="D77" s="144">
        <f t="shared" si="29"/>
        <v>0</v>
      </c>
      <c r="E77" s="144">
        <f t="shared" si="29"/>
        <v>0</v>
      </c>
      <c r="F77" s="144">
        <f t="shared" si="29"/>
        <v>0</v>
      </c>
      <c r="G77" s="290">
        <f t="shared" si="23"/>
        <v>0</v>
      </c>
      <c r="H77" s="290">
        <f t="shared" si="24"/>
        <v>0</v>
      </c>
      <c r="I77" s="290">
        <f t="shared" si="25"/>
        <v>0</v>
      </c>
      <c r="J77" s="290">
        <f t="shared" si="26"/>
        <v>0</v>
      </c>
      <c r="K77" s="107"/>
      <c r="L77" s="103"/>
    </row>
    <row r="78" spans="1:24" ht="18.75" customHeight="1" x14ac:dyDescent="0.2">
      <c r="A78" s="149" t="s">
        <v>84</v>
      </c>
      <c r="B78" s="144">
        <f t="shared" si="20"/>
        <v>0</v>
      </c>
      <c r="C78" s="144">
        <f t="shared" ref="C78:F78" si="30">SUM(C63,C48,C33,C18,)</f>
        <v>0</v>
      </c>
      <c r="D78" s="144">
        <f t="shared" si="30"/>
        <v>0</v>
      </c>
      <c r="E78" s="144">
        <f t="shared" si="30"/>
        <v>0</v>
      </c>
      <c r="F78" s="144">
        <f t="shared" si="30"/>
        <v>0</v>
      </c>
      <c r="G78" s="290">
        <f t="shared" si="23"/>
        <v>0</v>
      </c>
      <c r="H78" s="290">
        <f t="shared" si="24"/>
        <v>0</v>
      </c>
      <c r="I78" s="290">
        <f t="shared" si="25"/>
        <v>0</v>
      </c>
      <c r="J78" s="290">
        <f t="shared" si="26"/>
        <v>0</v>
      </c>
      <c r="K78" s="107"/>
      <c r="L78" s="103"/>
    </row>
    <row r="79" spans="1:24" ht="18.75" customHeight="1" x14ac:dyDescent="0.2">
      <c r="A79" s="149" t="s">
        <v>85</v>
      </c>
      <c r="B79" s="144">
        <f t="shared" si="20"/>
        <v>0</v>
      </c>
      <c r="C79" s="144">
        <f t="shared" ref="C79:K79" si="31">SUM(C64,C49,C34,C19,)</f>
        <v>0</v>
      </c>
      <c r="D79" s="144">
        <f t="shared" si="31"/>
        <v>0</v>
      </c>
      <c r="E79" s="144">
        <f t="shared" si="31"/>
        <v>0</v>
      </c>
      <c r="F79" s="144">
        <f t="shared" si="31"/>
        <v>0</v>
      </c>
      <c r="G79" s="290">
        <f t="shared" si="23"/>
        <v>0</v>
      </c>
      <c r="H79" s="290">
        <f t="shared" si="24"/>
        <v>0</v>
      </c>
      <c r="I79" s="290">
        <f t="shared" si="25"/>
        <v>0</v>
      </c>
      <c r="J79" s="290">
        <f t="shared" si="26"/>
        <v>0</v>
      </c>
      <c r="K79" s="144">
        <f t="shared" si="31"/>
        <v>0</v>
      </c>
      <c r="L79" s="103"/>
    </row>
    <row r="80" spans="1:24" ht="18.75" customHeight="1" x14ac:dyDescent="0.2">
      <c r="A80" s="88" t="s">
        <v>88</v>
      </c>
      <c r="B80" s="144">
        <f t="shared" si="20"/>
        <v>0</v>
      </c>
      <c r="C80" s="144">
        <f t="shared" ref="C80:K80" si="32">SUM(C65,C50,C35,C20,)</f>
        <v>0</v>
      </c>
      <c r="D80" s="144">
        <f t="shared" si="32"/>
        <v>0</v>
      </c>
      <c r="E80" s="144">
        <f t="shared" si="32"/>
        <v>0</v>
      </c>
      <c r="F80" s="144">
        <f t="shared" si="32"/>
        <v>0</v>
      </c>
      <c r="G80" s="290">
        <f t="shared" si="23"/>
        <v>0</v>
      </c>
      <c r="H80" s="290">
        <f t="shared" si="24"/>
        <v>0</v>
      </c>
      <c r="I80" s="290">
        <f t="shared" si="25"/>
        <v>0</v>
      </c>
      <c r="J80" s="290">
        <f t="shared" si="26"/>
        <v>0</v>
      </c>
      <c r="K80" s="144">
        <f t="shared" si="32"/>
        <v>0</v>
      </c>
      <c r="L80" s="103"/>
    </row>
    <row r="81" spans="1:20" ht="18.75" customHeight="1" x14ac:dyDescent="0.2">
      <c r="A81" s="88" t="s">
        <v>87</v>
      </c>
      <c r="B81" s="144">
        <f t="shared" si="20"/>
        <v>0</v>
      </c>
      <c r="C81" s="144">
        <f t="shared" ref="C81:F81" si="33">SUM(C66,C51,C36,C21,)</f>
        <v>0</v>
      </c>
      <c r="D81" s="144">
        <f t="shared" si="33"/>
        <v>0</v>
      </c>
      <c r="E81" s="144">
        <f t="shared" si="33"/>
        <v>0</v>
      </c>
      <c r="F81" s="144">
        <f t="shared" si="33"/>
        <v>0</v>
      </c>
      <c r="G81" s="290">
        <f t="shared" si="23"/>
        <v>0</v>
      </c>
      <c r="H81" s="290">
        <f t="shared" si="24"/>
        <v>0</v>
      </c>
      <c r="I81" s="290">
        <f t="shared" si="25"/>
        <v>0</v>
      </c>
      <c r="J81" s="290">
        <f t="shared" si="26"/>
        <v>0</v>
      </c>
      <c r="K81" s="107"/>
      <c r="L81" s="103"/>
    </row>
    <row r="82" spans="1:20" ht="18.75" customHeight="1" x14ac:dyDescent="0.2">
      <c r="A82" s="15" t="s">
        <v>383</v>
      </c>
      <c r="B82" s="105">
        <f t="shared" si="20"/>
        <v>15</v>
      </c>
      <c r="C82" s="105">
        <f t="shared" ref="C82:F82" si="34">SUM(C67,C52,C37,C22,)</f>
        <v>122</v>
      </c>
      <c r="D82" s="105">
        <f t="shared" si="34"/>
        <v>1</v>
      </c>
      <c r="E82" s="105">
        <f t="shared" si="34"/>
        <v>0</v>
      </c>
      <c r="F82" s="105">
        <f t="shared" si="34"/>
        <v>138</v>
      </c>
      <c r="G82" s="290">
        <f t="shared" si="23"/>
        <v>0.10869565217391304</v>
      </c>
      <c r="H82" s="290">
        <f t="shared" si="24"/>
        <v>0.88405797101449279</v>
      </c>
      <c r="I82" s="290">
        <f t="shared" si="25"/>
        <v>7.246376811594203E-3</v>
      </c>
      <c r="J82" s="290">
        <f t="shared" si="26"/>
        <v>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8.75" customHeight="1" x14ac:dyDescent="0.2">
      <c r="A83" s="5"/>
    </row>
    <row r="84" spans="1:20" ht="18.75" customHeight="1" x14ac:dyDescent="0.2">
      <c r="A84" s="5"/>
    </row>
    <row r="85" spans="1:20" ht="18.75" customHeight="1" x14ac:dyDescent="0.25">
      <c r="A85" s="4" t="s">
        <v>232</v>
      </c>
      <c r="B85" s="103"/>
    </row>
    <row r="86" spans="1:20" ht="18.75" customHeight="1" x14ac:dyDescent="0.2">
      <c r="B86" s="103"/>
    </row>
    <row r="87" spans="1:20" ht="18.75" customHeight="1" x14ac:dyDescent="0.2">
      <c r="A87" s="227" t="s">
        <v>39</v>
      </c>
      <c r="B87" s="448" t="s">
        <v>347</v>
      </c>
      <c r="C87" s="294" t="s">
        <v>348</v>
      </c>
      <c r="D87" s="294" t="s">
        <v>349</v>
      </c>
      <c r="E87" s="294" t="s">
        <v>442</v>
      </c>
      <c r="F87" s="294" t="s">
        <v>383</v>
      </c>
      <c r="G87" s="294" t="s">
        <v>375</v>
      </c>
      <c r="H87" s="294" t="s">
        <v>376</v>
      </c>
      <c r="I87" s="294" t="s">
        <v>377</v>
      </c>
      <c r="J87" s="307" t="s">
        <v>443</v>
      </c>
    </row>
    <row r="88" spans="1:20" ht="18.75" customHeight="1" x14ac:dyDescent="0.2">
      <c r="A88" s="88" t="s">
        <v>29</v>
      </c>
      <c r="B88" s="187">
        <v>9</v>
      </c>
      <c r="C88" s="187">
        <v>13</v>
      </c>
      <c r="D88" s="187"/>
      <c r="E88" s="187"/>
      <c r="F88" s="144">
        <f>SUM(B88:E88)</f>
        <v>22</v>
      </c>
      <c r="G88" s="233">
        <f>IF(F88=0, 0, B88/F88)</f>
        <v>0.40909090909090912</v>
      </c>
      <c r="H88" s="233">
        <f>IF(F88=0, 0, C88/F88)</f>
        <v>0.59090909090909094</v>
      </c>
      <c r="I88" s="233">
        <f>IF(F88=0,0, D88/F88)</f>
        <v>0</v>
      </c>
      <c r="J88" s="233">
        <f>IF(F88=0, 0, E88/F88)</f>
        <v>0</v>
      </c>
    </row>
    <row r="89" spans="1:20" ht="18.75" customHeight="1" x14ac:dyDescent="0.2">
      <c r="A89" s="88" t="s">
        <v>30</v>
      </c>
      <c r="B89" s="187"/>
      <c r="C89" s="187"/>
      <c r="D89" s="187"/>
      <c r="E89" s="187"/>
      <c r="F89" s="144">
        <f t="shared" ref="F89:F97" si="35">SUM(B89:E89)</f>
        <v>0</v>
      </c>
      <c r="G89" s="233">
        <f t="shared" ref="G89:G97" si="36">IF(F89=0, 0, B89/F89)</f>
        <v>0</v>
      </c>
      <c r="H89" s="233">
        <f t="shared" ref="H89:H97" si="37">IF(F89=0, 0, C89/F89)</f>
        <v>0</v>
      </c>
      <c r="I89" s="233">
        <f t="shared" ref="I89:I97" si="38">IF(F89=0,0, D89/F89)</f>
        <v>0</v>
      </c>
      <c r="J89" s="233">
        <f t="shared" ref="J89:J97" si="39">IF(F89=0, 0, E89/F89)</f>
        <v>0</v>
      </c>
    </row>
    <row r="90" spans="1:20" ht="18.75" customHeight="1" x14ac:dyDescent="0.2">
      <c r="A90" s="88" t="s">
        <v>31</v>
      </c>
      <c r="B90" s="187"/>
      <c r="C90" s="187"/>
      <c r="D90" s="187"/>
      <c r="E90" s="187"/>
      <c r="F90" s="144">
        <f t="shared" si="35"/>
        <v>0</v>
      </c>
      <c r="G90" s="233">
        <f t="shared" si="36"/>
        <v>0</v>
      </c>
      <c r="H90" s="233">
        <f t="shared" si="37"/>
        <v>0</v>
      </c>
      <c r="I90" s="233">
        <f t="shared" si="38"/>
        <v>0</v>
      </c>
      <c r="J90" s="233">
        <f t="shared" si="39"/>
        <v>0</v>
      </c>
    </row>
    <row r="91" spans="1:20" ht="18.75" customHeight="1" x14ac:dyDescent="0.2">
      <c r="A91" s="88" t="s">
        <v>83</v>
      </c>
      <c r="B91" s="187"/>
      <c r="C91" s="187"/>
      <c r="D91" s="187"/>
      <c r="E91" s="187"/>
      <c r="F91" s="144">
        <f t="shared" si="35"/>
        <v>0</v>
      </c>
      <c r="G91" s="233">
        <f t="shared" si="36"/>
        <v>0</v>
      </c>
      <c r="H91" s="233">
        <f t="shared" si="37"/>
        <v>0</v>
      </c>
      <c r="I91" s="233">
        <f t="shared" si="38"/>
        <v>0</v>
      </c>
      <c r="J91" s="233">
        <f t="shared" si="39"/>
        <v>0</v>
      </c>
    </row>
    <row r="92" spans="1:20" ht="18.75" customHeight="1" x14ac:dyDescent="0.2">
      <c r="A92" s="88" t="s">
        <v>32</v>
      </c>
      <c r="B92" s="187"/>
      <c r="C92" s="187"/>
      <c r="D92" s="187"/>
      <c r="E92" s="187"/>
      <c r="F92" s="144">
        <f t="shared" si="35"/>
        <v>0</v>
      </c>
      <c r="G92" s="233">
        <f t="shared" si="36"/>
        <v>0</v>
      </c>
      <c r="H92" s="233">
        <f t="shared" si="37"/>
        <v>0</v>
      </c>
      <c r="I92" s="233">
        <f t="shared" si="38"/>
        <v>0</v>
      </c>
      <c r="J92" s="233">
        <f t="shared" si="39"/>
        <v>0</v>
      </c>
    </row>
    <row r="93" spans="1:20" ht="18.75" customHeight="1" x14ac:dyDescent="0.2">
      <c r="A93" s="165" t="s">
        <v>84</v>
      </c>
      <c r="B93" s="187"/>
      <c r="C93" s="187"/>
      <c r="D93" s="187"/>
      <c r="E93" s="187"/>
      <c r="F93" s="144">
        <f t="shared" si="35"/>
        <v>0</v>
      </c>
      <c r="G93" s="233">
        <f t="shared" si="36"/>
        <v>0</v>
      </c>
      <c r="H93" s="233">
        <f t="shared" si="37"/>
        <v>0</v>
      </c>
      <c r="I93" s="233">
        <f t="shared" si="38"/>
        <v>0</v>
      </c>
      <c r="J93" s="233">
        <f t="shared" si="39"/>
        <v>0</v>
      </c>
    </row>
    <row r="94" spans="1:20" ht="18.75" customHeight="1" x14ac:dyDescent="0.2">
      <c r="A94" s="165" t="s">
        <v>85</v>
      </c>
      <c r="B94" s="187"/>
      <c r="C94" s="187"/>
      <c r="D94" s="187"/>
      <c r="E94" s="187"/>
      <c r="F94" s="144">
        <f t="shared" si="35"/>
        <v>0</v>
      </c>
      <c r="G94" s="233">
        <f t="shared" si="36"/>
        <v>0</v>
      </c>
      <c r="H94" s="233">
        <f t="shared" si="37"/>
        <v>0</v>
      </c>
      <c r="I94" s="233">
        <f t="shared" si="38"/>
        <v>0</v>
      </c>
      <c r="J94" s="233">
        <f t="shared" si="39"/>
        <v>0</v>
      </c>
    </row>
    <row r="95" spans="1:20" ht="18.75" customHeight="1" x14ac:dyDescent="0.2">
      <c r="A95" s="88" t="s">
        <v>88</v>
      </c>
      <c r="B95" s="187"/>
      <c r="C95" s="187"/>
      <c r="D95" s="187"/>
      <c r="E95" s="187"/>
      <c r="F95" s="144">
        <f t="shared" si="35"/>
        <v>0</v>
      </c>
      <c r="G95" s="233">
        <f t="shared" si="36"/>
        <v>0</v>
      </c>
      <c r="H95" s="233">
        <f t="shared" si="37"/>
        <v>0</v>
      </c>
      <c r="I95" s="233">
        <f t="shared" si="38"/>
        <v>0</v>
      </c>
      <c r="J95" s="233">
        <f t="shared" si="39"/>
        <v>0</v>
      </c>
    </row>
    <row r="96" spans="1:20" ht="18.75" customHeight="1" x14ac:dyDescent="0.2">
      <c r="A96" s="88" t="s">
        <v>87</v>
      </c>
      <c r="B96" s="187"/>
      <c r="C96" s="187"/>
      <c r="D96" s="187"/>
      <c r="E96" s="187"/>
      <c r="F96" s="144">
        <f t="shared" si="35"/>
        <v>0</v>
      </c>
      <c r="G96" s="233">
        <f t="shared" si="36"/>
        <v>0</v>
      </c>
      <c r="H96" s="233">
        <f t="shared" si="37"/>
        <v>0</v>
      </c>
      <c r="I96" s="233">
        <f t="shared" si="38"/>
        <v>0</v>
      </c>
      <c r="J96" s="233">
        <f t="shared" si="39"/>
        <v>0</v>
      </c>
    </row>
    <row r="97" spans="1:10" ht="18.75" customHeight="1" x14ac:dyDescent="0.2">
      <c r="A97" s="15" t="s">
        <v>383</v>
      </c>
      <c r="B97" s="105">
        <f>SUM(B88:B96)</f>
        <v>9</v>
      </c>
      <c r="C97" s="105">
        <f>SUM(C88:C96)</f>
        <v>13</v>
      </c>
      <c r="D97" s="105">
        <f>SUM(D88:D96)</f>
        <v>0</v>
      </c>
      <c r="E97" s="105">
        <f>SUM(E88:E96)</f>
        <v>0</v>
      </c>
      <c r="F97" s="144">
        <f t="shared" si="35"/>
        <v>22</v>
      </c>
      <c r="G97" s="233">
        <f t="shared" si="36"/>
        <v>0.40909090909090912</v>
      </c>
      <c r="H97" s="233">
        <f t="shared" si="37"/>
        <v>0.59090909090909094</v>
      </c>
      <c r="I97" s="233">
        <f t="shared" si="38"/>
        <v>0</v>
      </c>
      <c r="J97" s="233">
        <f t="shared" si="39"/>
        <v>0</v>
      </c>
    </row>
    <row r="98" spans="1:10" ht="18.75" customHeight="1" x14ac:dyDescent="0.2">
      <c r="A98" s="5"/>
    </row>
    <row r="99" spans="1:10" ht="18.75" customHeight="1" x14ac:dyDescent="0.2">
      <c r="A99" s="5"/>
    </row>
    <row r="100" spans="1:10" ht="18.75" customHeight="1" x14ac:dyDescent="0.25">
      <c r="A100" s="4" t="s">
        <v>212</v>
      </c>
      <c r="B100" s="103"/>
    </row>
    <row r="101" spans="1:10" ht="18.75" customHeight="1" x14ac:dyDescent="0.2">
      <c r="B101" s="103"/>
    </row>
    <row r="102" spans="1:10" ht="18.75" customHeight="1" x14ac:dyDescent="0.2">
      <c r="A102" s="227" t="s">
        <v>39</v>
      </c>
      <c r="B102" s="448" t="s">
        <v>347</v>
      </c>
      <c r="C102" s="294" t="s">
        <v>348</v>
      </c>
      <c r="D102" s="294" t="s">
        <v>349</v>
      </c>
      <c r="E102" s="294" t="s">
        <v>442</v>
      </c>
      <c r="F102" s="294" t="s">
        <v>383</v>
      </c>
      <c r="G102" s="294" t="s">
        <v>375</v>
      </c>
      <c r="H102" s="294" t="s">
        <v>376</v>
      </c>
      <c r="I102" s="294" t="s">
        <v>377</v>
      </c>
      <c r="J102" s="307" t="s">
        <v>443</v>
      </c>
    </row>
    <row r="103" spans="1:10" ht="18.75" customHeight="1" x14ac:dyDescent="0.2">
      <c r="A103" s="88" t="s">
        <v>29</v>
      </c>
      <c r="B103" s="187">
        <v>13</v>
      </c>
      <c r="C103" s="187">
        <v>10</v>
      </c>
      <c r="D103" s="187"/>
      <c r="E103" s="187"/>
      <c r="F103" s="144">
        <f>SUM(B103:E103)</f>
        <v>23</v>
      </c>
      <c r="G103" s="233">
        <f>IF(F103=0, 0, B103/F103)</f>
        <v>0.56521739130434778</v>
      </c>
      <c r="H103" s="233">
        <f>IF(F103=0, 0, C103/F103)</f>
        <v>0.43478260869565216</v>
      </c>
      <c r="I103" s="233">
        <f>IF(F103=0,0, D103/F103)</f>
        <v>0</v>
      </c>
      <c r="J103" s="233">
        <f>IF(F103=0, 0, E103/F103)</f>
        <v>0</v>
      </c>
    </row>
    <row r="104" spans="1:10" ht="18.75" customHeight="1" x14ac:dyDescent="0.2">
      <c r="A104" s="88" t="s">
        <v>30</v>
      </c>
      <c r="B104" s="187"/>
      <c r="C104" s="187"/>
      <c r="D104" s="187"/>
      <c r="E104" s="187"/>
      <c r="F104" s="144">
        <f t="shared" ref="F104:F112" si="40">SUM(B104:E104)</f>
        <v>0</v>
      </c>
      <c r="G104" s="233">
        <f t="shared" ref="G104:G112" si="41">IF(F104=0, 0, B104/F104)</f>
        <v>0</v>
      </c>
      <c r="H104" s="233">
        <f t="shared" ref="H104:H112" si="42">IF(F104=0, 0, C104/F104)</f>
        <v>0</v>
      </c>
      <c r="I104" s="233">
        <f t="shared" ref="I104:I112" si="43">IF(F104=0,0, D104/F104)</f>
        <v>0</v>
      </c>
      <c r="J104" s="233">
        <f t="shared" ref="J104:J112" si="44">IF(F104=0, 0, E104/F104)</f>
        <v>0</v>
      </c>
    </row>
    <row r="105" spans="1:10" ht="18.75" customHeight="1" x14ac:dyDescent="0.2">
      <c r="A105" s="88" t="s">
        <v>31</v>
      </c>
      <c r="B105" s="187"/>
      <c r="C105" s="187"/>
      <c r="D105" s="187"/>
      <c r="E105" s="187"/>
      <c r="F105" s="144">
        <f t="shared" si="40"/>
        <v>0</v>
      </c>
      <c r="G105" s="233">
        <f t="shared" si="41"/>
        <v>0</v>
      </c>
      <c r="H105" s="233">
        <f t="shared" si="42"/>
        <v>0</v>
      </c>
      <c r="I105" s="233">
        <f t="shared" si="43"/>
        <v>0</v>
      </c>
      <c r="J105" s="233">
        <f t="shared" si="44"/>
        <v>0</v>
      </c>
    </row>
    <row r="106" spans="1:10" ht="18.75" customHeight="1" x14ac:dyDescent="0.2">
      <c r="A106" s="88" t="s">
        <v>83</v>
      </c>
      <c r="B106" s="187"/>
      <c r="C106" s="187"/>
      <c r="D106" s="187"/>
      <c r="E106" s="187"/>
      <c r="F106" s="144">
        <f t="shared" si="40"/>
        <v>0</v>
      </c>
      <c r="G106" s="233">
        <f t="shared" si="41"/>
        <v>0</v>
      </c>
      <c r="H106" s="233">
        <f t="shared" si="42"/>
        <v>0</v>
      </c>
      <c r="I106" s="233">
        <f t="shared" si="43"/>
        <v>0</v>
      </c>
      <c r="J106" s="233">
        <f t="shared" si="44"/>
        <v>0</v>
      </c>
    </row>
    <row r="107" spans="1:10" ht="18.75" customHeight="1" x14ac:dyDescent="0.2">
      <c r="A107" s="88" t="s">
        <v>32</v>
      </c>
      <c r="B107" s="187"/>
      <c r="C107" s="187"/>
      <c r="D107" s="187"/>
      <c r="E107" s="187"/>
      <c r="F107" s="144">
        <f t="shared" si="40"/>
        <v>0</v>
      </c>
      <c r="G107" s="233">
        <f t="shared" si="41"/>
        <v>0</v>
      </c>
      <c r="H107" s="233">
        <f t="shared" si="42"/>
        <v>0</v>
      </c>
      <c r="I107" s="233">
        <f t="shared" si="43"/>
        <v>0</v>
      </c>
      <c r="J107" s="233">
        <f t="shared" si="44"/>
        <v>0</v>
      </c>
    </row>
    <row r="108" spans="1:10" ht="18.75" customHeight="1" x14ac:dyDescent="0.2">
      <c r="A108" s="165" t="s">
        <v>84</v>
      </c>
      <c r="B108" s="187"/>
      <c r="C108" s="187"/>
      <c r="D108" s="187"/>
      <c r="E108" s="187"/>
      <c r="F108" s="144">
        <f t="shared" si="40"/>
        <v>0</v>
      </c>
      <c r="G108" s="233">
        <f t="shared" si="41"/>
        <v>0</v>
      </c>
      <c r="H108" s="233">
        <f t="shared" si="42"/>
        <v>0</v>
      </c>
      <c r="I108" s="233">
        <f t="shared" si="43"/>
        <v>0</v>
      </c>
      <c r="J108" s="233">
        <f t="shared" si="44"/>
        <v>0</v>
      </c>
    </row>
    <row r="109" spans="1:10" ht="18.75" customHeight="1" x14ac:dyDescent="0.2">
      <c r="A109" s="165" t="s">
        <v>85</v>
      </c>
      <c r="B109" s="187"/>
      <c r="C109" s="187"/>
      <c r="D109" s="187"/>
      <c r="E109" s="187"/>
      <c r="F109" s="144">
        <f t="shared" si="40"/>
        <v>0</v>
      </c>
      <c r="G109" s="233">
        <f t="shared" si="41"/>
        <v>0</v>
      </c>
      <c r="H109" s="233">
        <f t="shared" si="42"/>
        <v>0</v>
      </c>
      <c r="I109" s="233">
        <f t="shared" si="43"/>
        <v>0</v>
      </c>
      <c r="J109" s="233">
        <f t="shared" si="44"/>
        <v>0</v>
      </c>
    </row>
    <row r="110" spans="1:10" ht="18.75" customHeight="1" x14ac:dyDescent="0.2">
      <c r="A110" s="88" t="s">
        <v>88</v>
      </c>
      <c r="B110" s="187"/>
      <c r="C110" s="187"/>
      <c r="D110" s="187"/>
      <c r="E110" s="187"/>
      <c r="F110" s="144">
        <f t="shared" si="40"/>
        <v>0</v>
      </c>
      <c r="G110" s="233">
        <f t="shared" si="41"/>
        <v>0</v>
      </c>
      <c r="H110" s="233">
        <f t="shared" si="42"/>
        <v>0</v>
      </c>
      <c r="I110" s="233">
        <f t="shared" si="43"/>
        <v>0</v>
      </c>
      <c r="J110" s="233">
        <f t="shared" si="44"/>
        <v>0</v>
      </c>
    </row>
    <row r="111" spans="1:10" ht="18.75" customHeight="1" x14ac:dyDescent="0.2">
      <c r="A111" s="88" t="s">
        <v>87</v>
      </c>
      <c r="B111" s="187"/>
      <c r="C111" s="187"/>
      <c r="D111" s="187"/>
      <c r="E111" s="187"/>
      <c r="F111" s="144">
        <f t="shared" si="40"/>
        <v>0</v>
      </c>
      <c r="G111" s="233">
        <f t="shared" si="41"/>
        <v>0</v>
      </c>
      <c r="H111" s="233">
        <f t="shared" si="42"/>
        <v>0</v>
      </c>
      <c r="I111" s="233">
        <f t="shared" si="43"/>
        <v>0</v>
      </c>
      <c r="J111" s="233">
        <f t="shared" si="44"/>
        <v>0</v>
      </c>
    </row>
    <row r="112" spans="1:10" ht="18.75" customHeight="1" x14ac:dyDescent="0.2">
      <c r="A112" s="15" t="s">
        <v>383</v>
      </c>
      <c r="B112" s="105">
        <f>SUM(B103:B111)</f>
        <v>13</v>
      </c>
      <c r="C112" s="105">
        <f>SUM(C103:C111)</f>
        <v>10</v>
      </c>
      <c r="D112" s="105">
        <f>SUM(D103:D111)</f>
        <v>0</v>
      </c>
      <c r="E112" s="105">
        <f>SUM(E103:E111)</f>
        <v>0</v>
      </c>
      <c r="F112" s="144">
        <f t="shared" si="40"/>
        <v>23</v>
      </c>
      <c r="G112" s="233">
        <f t="shared" si="41"/>
        <v>0.56521739130434778</v>
      </c>
      <c r="H112" s="233">
        <f t="shared" si="42"/>
        <v>0.43478260869565216</v>
      </c>
      <c r="I112" s="233">
        <f t="shared" si="43"/>
        <v>0</v>
      </c>
      <c r="J112" s="233">
        <f t="shared" si="44"/>
        <v>0</v>
      </c>
    </row>
    <row r="113" spans="1:10" ht="18.75" customHeight="1" x14ac:dyDescent="0.2">
      <c r="A113" s="5"/>
    </row>
    <row r="114" spans="1:10" ht="18.75" customHeight="1" x14ac:dyDescent="0.2">
      <c r="A114" s="5"/>
    </row>
    <row r="115" spans="1:10" ht="18.75" customHeight="1" x14ac:dyDescent="0.25">
      <c r="A115" s="4" t="s">
        <v>213</v>
      </c>
      <c r="B115" s="103"/>
    </row>
    <row r="116" spans="1:10" ht="18.75" customHeight="1" x14ac:dyDescent="0.2">
      <c r="B116" s="103"/>
    </row>
    <row r="117" spans="1:10" ht="18.75" customHeight="1" x14ac:dyDescent="0.2">
      <c r="A117" s="227" t="s">
        <v>39</v>
      </c>
      <c r="B117" s="448" t="s">
        <v>347</v>
      </c>
      <c r="C117" s="294" t="s">
        <v>348</v>
      </c>
      <c r="D117" s="294" t="s">
        <v>349</v>
      </c>
      <c r="E117" s="294" t="s">
        <v>442</v>
      </c>
      <c r="F117" s="294" t="s">
        <v>383</v>
      </c>
      <c r="G117" s="294" t="s">
        <v>375</v>
      </c>
      <c r="H117" s="294" t="s">
        <v>376</v>
      </c>
      <c r="I117" s="294" t="s">
        <v>377</v>
      </c>
      <c r="J117" s="307" t="s">
        <v>443</v>
      </c>
    </row>
    <row r="118" spans="1:10" ht="18.75" customHeight="1" x14ac:dyDescent="0.2">
      <c r="A118" s="88" t="s">
        <v>29</v>
      </c>
      <c r="B118" s="187">
        <v>9</v>
      </c>
      <c r="C118" s="187">
        <v>22</v>
      </c>
      <c r="D118" s="187"/>
      <c r="E118" s="187"/>
      <c r="F118" s="144">
        <f>SUM(B118:E118)</f>
        <v>31</v>
      </c>
      <c r="G118" s="233">
        <f>IF(F118=0, 0, B118/F118)</f>
        <v>0.29032258064516131</v>
      </c>
      <c r="H118" s="233">
        <f>IF(F118=0, 0, C118/F118)</f>
        <v>0.70967741935483875</v>
      </c>
      <c r="I118" s="233">
        <f>IF(F118=0,0, D118/F118)</f>
        <v>0</v>
      </c>
      <c r="J118" s="233">
        <f>IF(F118=0, 0, E118/F118)</f>
        <v>0</v>
      </c>
    </row>
    <row r="119" spans="1:10" ht="18.75" customHeight="1" x14ac:dyDescent="0.2">
      <c r="A119" s="88" t="s">
        <v>30</v>
      </c>
      <c r="B119" s="187"/>
      <c r="C119" s="187"/>
      <c r="D119" s="187"/>
      <c r="E119" s="187"/>
      <c r="F119" s="144">
        <f t="shared" ref="F119:F127" si="45">SUM(B119:E119)</f>
        <v>0</v>
      </c>
      <c r="G119" s="233">
        <f t="shared" ref="G119:G127" si="46">IF(F119=0, 0, B119/F119)</f>
        <v>0</v>
      </c>
      <c r="H119" s="233">
        <f t="shared" ref="H119:H127" si="47">IF(F119=0, 0, C119/F119)</f>
        <v>0</v>
      </c>
      <c r="I119" s="233">
        <f t="shared" ref="I119:I127" si="48">IF(F119=0,0, D119/F119)</f>
        <v>0</v>
      </c>
      <c r="J119" s="233">
        <f t="shared" ref="J119:J127" si="49">IF(F119=0, 0, E119/F119)</f>
        <v>0</v>
      </c>
    </row>
    <row r="120" spans="1:10" ht="18.75" customHeight="1" x14ac:dyDescent="0.2">
      <c r="A120" s="88" t="s">
        <v>31</v>
      </c>
      <c r="B120" s="187"/>
      <c r="C120" s="187"/>
      <c r="D120" s="187"/>
      <c r="E120" s="187"/>
      <c r="F120" s="144">
        <f t="shared" si="45"/>
        <v>0</v>
      </c>
      <c r="G120" s="233">
        <f t="shared" si="46"/>
        <v>0</v>
      </c>
      <c r="H120" s="233">
        <f t="shared" si="47"/>
        <v>0</v>
      </c>
      <c r="I120" s="233">
        <f t="shared" si="48"/>
        <v>0</v>
      </c>
      <c r="J120" s="233">
        <f t="shared" si="49"/>
        <v>0</v>
      </c>
    </row>
    <row r="121" spans="1:10" ht="18.75" customHeight="1" x14ac:dyDescent="0.2">
      <c r="A121" s="88" t="s">
        <v>83</v>
      </c>
      <c r="B121" s="187"/>
      <c r="C121" s="187"/>
      <c r="D121" s="187"/>
      <c r="E121" s="187"/>
      <c r="F121" s="144">
        <f t="shared" si="45"/>
        <v>0</v>
      </c>
      <c r="G121" s="233">
        <f t="shared" si="46"/>
        <v>0</v>
      </c>
      <c r="H121" s="233">
        <f t="shared" si="47"/>
        <v>0</v>
      </c>
      <c r="I121" s="233">
        <f t="shared" si="48"/>
        <v>0</v>
      </c>
      <c r="J121" s="233">
        <f t="shared" si="49"/>
        <v>0</v>
      </c>
    </row>
    <row r="122" spans="1:10" ht="18.75" customHeight="1" x14ac:dyDescent="0.2">
      <c r="A122" s="88" t="s">
        <v>32</v>
      </c>
      <c r="B122" s="187"/>
      <c r="C122" s="187"/>
      <c r="D122" s="187"/>
      <c r="E122" s="187"/>
      <c r="F122" s="144">
        <f t="shared" si="45"/>
        <v>0</v>
      </c>
      <c r="G122" s="233">
        <f t="shared" si="46"/>
        <v>0</v>
      </c>
      <c r="H122" s="233">
        <f t="shared" si="47"/>
        <v>0</v>
      </c>
      <c r="I122" s="233">
        <f t="shared" si="48"/>
        <v>0</v>
      </c>
      <c r="J122" s="233">
        <f t="shared" si="49"/>
        <v>0</v>
      </c>
    </row>
    <row r="123" spans="1:10" ht="18.75" customHeight="1" x14ac:dyDescent="0.2">
      <c r="A123" s="165" t="s">
        <v>84</v>
      </c>
      <c r="B123" s="187"/>
      <c r="C123" s="187"/>
      <c r="D123" s="187"/>
      <c r="E123" s="187"/>
      <c r="F123" s="144">
        <f t="shared" si="45"/>
        <v>0</v>
      </c>
      <c r="G123" s="233">
        <f t="shared" si="46"/>
        <v>0</v>
      </c>
      <c r="H123" s="233">
        <f t="shared" si="47"/>
        <v>0</v>
      </c>
      <c r="I123" s="233">
        <f t="shared" si="48"/>
        <v>0</v>
      </c>
      <c r="J123" s="233">
        <f t="shared" si="49"/>
        <v>0</v>
      </c>
    </row>
    <row r="124" spans="1:10" ht="18.75" customHeight="1" x14ac:dyDescent="0.2">
      <c r="A124" s="165" t="s">
        <v>85</v>
      </c>
      <c r="B124" s="187"/>
      <c r="C124" s="187"/>
      <c r="D124" s="187"/>
      <c r="E124" s="187"/>
      <c r="F124" s="144">
        <f t="shared" si="45"/>
        <v>0</v>
      </c>
      <c r="G124" s="233">
        <f t="shared" si="46"/>
        <v>0</v>
      </c>
      <c r="H124" s="233">
        <f t="shared" si="47"/>
        <v>0</v>
      </c>
      <c r="I124" s="233">
        <f t="shared" si="48"/>
        <v>0</v>
      </c>
      <c r="J124" s="233">
        <f t="shared" si="49"/>
        <v>0</v>
      </c>
    </row>
    <row r="125" spans="1:10" ht="18.75" customHeight="1" x14ac:dyDescent="0.2">
      <c r="A125" s="88" t="s">
        <v>88</v>
      </c>
      <c r="B125" s="187"/>
      <c r="C125" s="187"/>
      <c r="D125" s="187"/>
      <c r="E125" s="187"/>
      <c r="F125" s="144">
        <f t="shared" si="45"/>
        <v>0</v>
      </c>
      <c r="G125" s="233">
        <f t="shared" si="46"/>
        <v>0</v>
      </c>
      <c r="H125" s="233">
        <f t="shared" si="47"/>
        <v>0</v>
      </c>
      <c r="I125" s="233">
        <f t="shared" si="48"/>
        <v>0</v>
      </c>
      <c r="J125" s="233">
        <f t="shared" si="49"/>
        <v>0</v>
      </c>
    </row>
    <row r="126" spans="1:10" ht="18.75" customHeight="1" x14ac:dyDescent="0.2">
      <c r="A126" s="88" t="s">
        <v>87</v>
      </c>
      <c r="B126" s="187"/>
      <c r="C126" s="187"/>
      <c r="D126" s="187"/>
      <c r="E126" s="187"/>
      <c r="F126" s="144">
        <f t="shared" si="45"/>
        <v>0</v>
      </c>
      <c r="G126" s="233">
        <f t="shared" si="46"/>
        <v>0</v>
      </c>
      <c r="H126" s="233">
        <f t="shared" si="47"/>
        <v>0</v>
      </c>
      <c r="I126" s="233">
        <f t="shared" si="48"/>
        <v>0</v>
      </c>
      <c r="J126" s="233">
        <f t="shared" si="49"/>
        <v>0</v>
      </c>
    </row>
    <row r="127" spans="1:10" ht="18.75" customHeight="1" x14ac:dyDescent="0.2">
      <c r="A127" s="15" t="s">
        <v>383</v>
      </c>
      <c r="B127" s="105">
        <f>SUM(B118:B126)</f>
        <v>9</v>
      </c>
      <c r="C127" s="105">
        <f>SUM(C118:C126)</f>
        <v>22</v>
      </c>
      <c r="D127" s="105">
        <f>SUM(D118:D126)</f>
        <v>0</v>
      </c>
      <c r="E127" s="105">
        <f>SUM(E118:E126)</f>
        <v>0</v>
      </c>
      <c r="F127" s="144">
        <f t="shared" si="45"/>
        <v>31</v>
      </c>
      <c r="G127" s="233">
        <f t="shared" si="46"/>
        <v>0.29032258064516131</v>
      </c>
      <c r="H127" s="233">
        <f t="shared" si="47"/>
        <v>0.70967741935483875</v>
      </c>
      <c r="I127" s="233">
        <f t="shared" si="48"/>
        <v>0</v>
      </c>
      <c r="J127" s="233">
        <f t="shared" si="49"/>
        <v>0</v>
      </c>
    </row>
    <row r="128" spans="1:10" ht="18.75" customHeight="1" x14ac:dyDescent="0.2">
      <c r="A128" s="5"/>
    </row>
    <row r="129" spans="1:19" ht="18.75" customHeight="1" x14ac:dyDescent="0.2">
      <c r="A129" s="5"/>
    </row>
    <row r="130" spans="1:19" ht="18.75" customHeight="1" x14ac:dyDescent="0.25">
      <c r="A130" s="4" t="s">
        <v>33</v>
      </c>
      <c r="B130" s="103"/>
    </row>
    <row r="131" spans="1:19" ht="18.75" customHeight="1" x14ac:dyDescent="0.2">
      <c r="B131" s="103"/>
    </row>
    <row r="132" spans="1:19" ht="18.75" customHeight="1" x14ac:dyDescent="0.2">
      <c r="A132" s="227" t="s">
        <v>39</v>
      </c>
      <c r="B132" s="449" t="s">
        <v>347</v>
      </c>
      <c r="C132" s="11" t="s">
        <v>348</v>
      </c>
      <c r="D132" s="11" t="s">
        <v>349</v>
      </c>
      <c r="E132" s="11" t="s">
        <v>442</v>
      </c>
      <c r="F132" s="11" t="s">
        <v>383</v>
      </c>
      <c r="G132" s="11" t="s">
        <v>375</v>
      </c>
      <c r="H132" s="11" t="s">
        <v>376</v>
      </c>
      <c r="I132" s="11" t="s">
        <v>377</v>
      </c>
      <c r="J132" s="21" t="s">
        <v>443</v>
      </c>
      <c r="K132" s="12" t="s">
        <v>403</v>
      </c>
      <c r="L132" s="31"/>
      <c r="M132" s="69"/>
      <c r="N132" s="69"/>
      <c r="O132" s="69"/>
      <c r="P132" s="69"/>
      <c r="Q132" s="69"/>
      <c r="R132" s="69"/>
      <c r="S132" s="69"/>
    </row>
    <row r="133" spans="1:19" ht="18.75" customHeight="1" x14ac:dyDescent="0.2">
      <c r="A133" s="88" t="s">
        <v>31</v>
      </c>
      <c r="B133" s="187">
        <v>22</v>
      </c>
      <c r="C133" s="187">
        <v>9</v>
      </c>
      <c r="D133" s="187"/>
      <c r="E133" s="187"/>
      <c r="F133" s="144">
        <f>SUM(B133:E133)</f>
        <v>31</v>
      </c>
      <c r="G133" s="233">
        <f>IF(F133=0, 0, B133/F133)</f>
        <v>0.70967741935483875</v>
      </c>
      <c r="H133" s="233">
        <f>IF(F133=0, 0, C133/F133)</f>
        <v>0.29032258064516131</v>
      </c>
      <c r="I133" s="233">
        <f>IF(F133=0, 0, D133/F133)</f>
        <v>0</v>
      </c>
      <c r="J133" s="233">
        <f>IF(F133=0, 0, E133/F133)</f>
        <v>0</v>
      </c>
      <c r="K133" s="30">
        <f>IF(J133=0, 0, F133/J133*100)</f>
        <v>0</v>
      </c>
      <c r="L133" s="103"/>
    </row>
    <row r="134" spans="1:19" ht="18.75" customHeight="1" x14ac:dyDescent="0.2">
      <c r="A134" s="88" t="s">
        <v>83</v>
      </c>
      <c r="B134" s="187"/>
      <c r="C134" s="187"/>
      <c r="D134" s="187"/>
      <c r="E134" s="187"/>
      <c r="F134" s="144">
        <f t="shared" ref="F134:F139" si="50">SUM(B134:E134)</f>
        <v>0</v>
      </c>
      <c r="G134" s="233">
        <f t="shared" ref="G134:G139" si="51">IF(F134=0, 0, B134/F134)</f>
        <v>0</v>
      </c>
      <c r="H134" s="233">
        <f t="shared" ref="H134:H139" si="52">IF(F134=0, 0, C134/F134)</f>
        <v>0</v>
      </c>
      <c r="I134" s="233">
        <f t="shared" ref="I134:I139" si="53">IF(F134=0, 0, D134/F134)</f>
        <v>0</v>
      </c>
      <c r="J134" s="233">
        <f t="shared" ref="J134:J139" si="54">IF(F134=0, 0, E134/F134)</f>
        <v>0</v>
      </c>
      <c r="K134" s="107"/>
      <c r="L134" s="103"/>
    </row>
    <row r="135" spans="1:19" ht="18.75" customHeight="1" x14ac:dyDescent="0.2">
      <c r="A135" s="90" t="s">
        <v>84</v>
      </c>
      <c r="B135" s="187"/>
      <c r="C135" s="187"/>
      <c r="D135" s="187"/>
      <c r="E135" s="187"/>
      <c r="F135" s="144">
        <f t="shared" si="50"/>
        <v>0</v>
      </c>
      <c r="G135" s="233">
        <f t="shared" si="51"/>
        <v>0</v>
      </c>
      <c r="H135" s="233">
        <f t="shared" si="52"/>
        <v>0</v>
      </c>
      <c r="I135" s="233">
        <f t="shared" si="53"/>
        <v>0</v>
      </c>
      <c r="J135" s="233">
        <f t="shared" si="54"/>
        <v>0</v>
      </c>
      <c r="K135" s="107"/>
      <c r="L135" s="103"/>
    </row>
    <row r="136" spans="1:19" ht="18.75" customHeight="1" x14ac:dyDescent="0.2">
      <c r="A136" s="90" t="s">
        <v>85</v>
      </c>
      <c r="B136" s="187"/>
      <c r="C136" s="187"/>
      <c r="D136" s="187"/>
      <c r="E136" s="187"/>
      <c r="F136" s="144">
        <f t="shared" si="50"/>
        <v>0</v>
      </c>
      <c r="G136" s="233">
        <f t="shared" si="51"/>
        <v>0</v>
      </c>
      <c r="H136" s="233">
        <f t="shared" si="52"/>
        <v>0</v>
      </c>
      <c r="I136" s="233">
        <f t="shared" si="53"/>
        <v>0</v>
      </c>
      <c r="J136" s="233">
        <f t="shared" si="54"/>
        <v>0</v>
      </c>
      <c r="K136" s="107"/>
      <c r="L136" s="103"/>
    </row>
    <row r="137" spans="1:19" ht="18.75" customHeight="1" x14ac:dyDescent="0.2">
      <c r="A137" s="88" t="s">
        <v>88</v>
      </c>
      <c r="B137" s="187"/>
      <c r="C137" s="187"/>
      <c r="D137" s="187"/>
      <c r="E137" s="187"/>
      <c r="F137" s="144">
        <f t="shared" si="50"/>
        <v>0</v>
      </c>
      <c r="G137" s="233">
        <f t="shared" si="51"/>
        <v>0</v>
      </c>
      <c r="H137" s="233">
        <f t="shared" si="52"/>
        <v>0</v>
      </c>
      <c r="I137" s="233">
        <f t="shared" si="53"/>
        <v>0</v>
      </c>
      <c r="J137" s="233">
        <f t="shared" si="54"/>
        <v>0</v>
      </c>
      <c r="K137" s="107"/>
      <c r="L137" s="103"/>
    </row>
    <row r="138" spans="1:19" ht="18.75" customHeight="1" x14ac:dyDescent="0.2">
      <c r="A138" s="88" t="s">
        <v>87</v>
      </c>
      <c r="B138" s="187"/>
      <c r="C138" s="187"/>
      <c r="D138" s="187"/>
      <c r="E138" s="187"/>
      <c r="F138" s="144">
        <f t="shared" si="50"/>
        <v>0</v>
      </c>
      <c r="G138" s="233">
        <f t="shared" si="51"/>
        <v>0</v>
      </c>
      <c r="H138" s="233">
        <f t="shared" si="52"/>
        <v>0</v>
      </c>
      <c r="I138" s="233">
        <f t="shared" si="53"/>
        <v>0</v>
      </c>
      <c r="J138" s="233">
        <f t="shared" si="54"/>
        <v>0</v>
      </c>
      <c r="K138" s="107"/>
      <c r="L138" s="103"/>
    </row>
    <row r="139" spans="1:19" ht="18.75" customHeight="1" x14ac:dyDescent="0.2">
      <c r="A139" s="15" t="s">
        <v>383</v>
      </c>
      <c r="B139" s="29">
        <f>SUM(B133:B138)</f>
        <v>22</v>
      </c>
      <c r="C139" s="29">
        <f>SUM(C133:C138)</f>
        <v>9</v>
      </c>
      <c r="D139" s="29">
        <f>SUM(D133:D138)</f>
        <v>0</v>
      </c>
      <c r="E139" s="29">
        <f>SUM(E133:E138)</f>
        <v>0</v>
      </c>
      <c r="F139" s="144">
        <f t="shared" si="50"/>
        <v>31</v>
      </c>
      <c r="G139" s="233">
        <f t="shared" si="51"/>
        <v>0.70967741935483875</v>
      </c>
      <c r="H139" s="233">
        <f t="shared" si="52"/>
        <v>0.29032258064516131</v>
      </c>
      <c r="I139" s="233">
        <f t="shared" si="53"/>
        <v>0</v>
      </c>
      <c r="J139" s="233">
        <f t="shared" si="54"/>
        <v>0</v>
      </c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8.75" customHeight="1" x14ac:dyDescent="0.25">
      <c r="A140" s="5"/>
      <c r="F140"/>
    </row>
    <row r="141" spans="1:19" ht="18.75" customHeight="1" x14ac:dyDescent="0.25">
      <c r="F141"/>
    </row>
    <row r="142" spans="1:19" ht="18.75" customHeight="1" x14ac:dyDescent="0.25">
      <c r="A142" s="4" t="s">
        <v>404</v>
      </c>
      <c r="B142" s="103"/>
    </row>
    <row r="143" spans="1:19" ht="18.75" customHeight="1" x14ac:dyDescent="0.2">
      <c r="B143" s="103"/>
    </row>
    <row r="144" spans="1:19" ht="18.75" customHeight="1" x14ac:dyDescent="0.2">
      <c r="A144" s="227" t="s">
        <v>39</v>
      </c>
      <c r="B144" s="448" t="s">
        <v>347</v>
      </c>
      <c r="C144" s="294" t="s">
        <v>348</v>
      </c>
      <c r="D144" s="294" t="s">
        <v>349</v>
      </c>
      <c r="E144" s="294" t="s">
        <v>442</v>
      </c>
      <c r="F144" s="294" t="s">
        <v>383</v>
      </c>
      <c r="G144" s="294" t="s">
        <v>375</v>
      </c>
      <c r="H144" s="294" t="s">
        <v>376</v>
      </c>
      <c r="I144" s="294" t="s">
        <v>377</v>
      </c>
      <c r="J144" s="307" t="s">
        <v>443</v>
      </c>
      <c r="K144" s="12" t="s">
        <v>403</v>
      </c>
      <c r="L144" s="31"/>
      <c r="M144" s="69"/>
      <c r="N144" s="69"/>
      <c r="O144" s="69"/>
      <c r="P144" s="69"/>
      <c r="Q144" s="69"/>
      <c r="R144" s="69"/>
      <c r="S144" s="69"/>
    </row>
    <row r="145" spans="1:24" ht="18.75" customHeight="1" x14ac:dyDescent="0.2">
      <c r="A145" s="88" t="s">
        <v>29</v>
      </c>
      <c r="B145" s="105">
        <f>SUM(B118,B103,B88,B73)</f>
        <v>46</v>
      </c>
      <c r="C145" s="105">
        <f t="shared" ref="C145:F145" si="55">SUM(C118,C103,C88,C73)</f>
        <v>167</v>
      </c>
      <c r="D145" s="105">
        <f t="shared" si="55"/>
        <v>1</v>
      </c>
      <c r="E145" s="105">
        <f t="shared" si="55"/>
        <v>0</v>
      </c>
      <c r="F145" s="105">
        <f t="shared" si="55"/>
        <v>214</v>
      </c>
      <c r="G145" s="289">
        <f>IF(B145=0,0,B145/F145)</f>
        <v>0.21495327102803738</v>
      </c>
      <c r="H145" s="289">
        <f>IF(C145=0,0,C145/F145)</f>
        <v>0.78037383177570097</v>
      </c>
      <c r="I145" s="289">
        <f>IF(D145=0,0,D145/F145)</f>
        <v>4.6728971962616819E-3</v>
      </c>
      <c r="J145" s="289">
        <f>IF(E145=0,0,E145/F145)</f>
        <v>0</v>
      </c>
      <c r="K145" s="107"/>
      <c r="L145" s="103"/>
    </row>
    <row r="146" spans="1:24" ht="18.75" customHeight="1" x14ac:dyDescent="0.2">
      <c r="A146" s="88" t="s">
        <v>30</v>
      </c>
      <c r="B146" s="105">
        <f>SUM(B119,B104,B89,B74)</f>
        <v>0</v>
      </c>
      <c r="C146" s="105">
        <f t="shared" ref="C146:F146" si="56">SUM(C119,C104,C89,C74)</f>
        <v>0</v>
      </c>
      <c r="D146" s="105">
        <f t="shared" si="56"/>
        <v>0</v>
      </c>
      <c r="E146" s="105">
        <f t="shared" si="56"/>
        <v>0</v>
      </c>
      <c r="F146" s="105">
        <f t="shared" si="56"/>
        <v>0</v>
      </c>
      <c r="G146" s="289">
        <f t="shared" ref="G146:G154" si="57">IF(B146=0,0,B146/F146)</f>
        <v>0</v>
      </c>
      <c r="H146" s="289">
        <f t="shared" ref="H146:H154" si="58">IF(C146=0,0,C146/F146)</f>
        <v>0</v>
      </c>
      <c r="I146" s="289">
        <f t="shared" ref="I146:I154" si="59">IF(D146=0,0,D146/F146)</f>
        <v>0</v>
      </c>
      <c r="J146" s="289">
        <f t="shared" ref="J146:J154" si="60">IF(E146=0,0,E146/F146)</f>
        <v>0</v>
      </c>
      <c r="K146" s="107"/>
      <c r="L146" s="103"/>
    </row>
    <row r="147" spans="1:24" ht="18.75" customHeight="1" x14ac:dyDescent="0.2">
      <c r="A147" s="88" t="s">
        <v>31</v>
      </c>
      <c r="B147" s="105">
        <f>SUM(B120,B105,B90,B75,B133)</f>
        <v>22</v>
      </c>
      <c r="C147" s="105">
        <f t="shared" ref="C147:F147" si="61">SUM(C120,C105,C90,C75,C133)</f>
        <v>9</v>
      </c>
      <c r="D147" s="105">
        <f t="shared" si="61"/>
        <v>0</v>
      </c>
      <c r="E147" s="105">
        <f t="shared" si="61"/>
        <v>0</v>
      </c>
      <c r="F147" s="105">
        <f t="shared" si="61"/>
        <v>31</v>
      </c>
      <c r="G147" s="289">
        <f t="shared" si="57"/>
        <v>0.70967741935483875</v>
      </c>
      <c r="H147" s="289">
        <f t="shared" si="58"/>
        <v>0.29032258064516131</v>
      </c>
      <c r="I147" s="289">
        <f t="shared" si="59"/>
        <v>0</v>
      </c>
      <c r="J147" s="289">
        <f t="shared" si="60"/>
        <v>0</v>
      </c>
      <c r="K147" s="107"/>
      <c r="L147" s="103"/>
    </row>
    <row r="148" spans="1:24" s="69" customFormat="1" ht="18.75" customHeight="1" x14ac:dyDescent="0.2">
      <c r="A148" s="88" t="s">
        <v>83</v>
      </c>
      <c r="B148" s="105">
        <f>SUM(B121,B106,B91,B76,B134)</f>
        <v>0</v>
      </c>
      <c r="C148" s="105">
        <f t="shared" ref="C148:F148" si="62">SUM(C121,C106,C91,C76,C134)</f>
        <v>0</v>
      </c>
      <c r="D148" s="105">
        <f t="shared" si="62"/>
        <v>0</v>
      </c>
      <c r="E148" s="105">
        <f t="shared" si="62"/>
        <v>0</v>
      </c>
      <c r="F148" s="105">
        <f t="shared" si="62"/>
        <v>0</v>
      </c>
      <c r="G148" s="289">
        <f t="shared" si="57"/>
        <v>0</v>
      </c>
      <c r="H148" s="289">
        <f t="shared" si="58"/>
        <v>0</v>
      </c>
      <c r="I148" s="289">
        <f t="shared" si="59"/>
        <v>0</v>
      </c>
      <c r="J148" s="289">
        <f t="shared" si="60"/>
        <v>0</v>
      </c>
      <c r="K148" s="107"/>
      <c r="L148" s="103"/>
      <c r="M148" s="101"/>
      <c r="N148" s="101"/>
      <c r="O148" s="101"/>
      <c r="P148" s="101"/>
      <c r="Q148" s="101"/>
      <c r="R148" s="101"/>
      <c r="S148" s="101"/>
    </row>
    <row r="149" spans="1:24" ht="18.75" customHeight="1" x14ac:dyDescent="0.2">
      <c r="A149" s="88" t="s">
        <v>32</v>
      </c>
      <c r="B149" s="105">
        <f t="shared" ref="B149:K149" si="63">SUM(B122,B107,B92,B77)</f>
        <v>0</v>
      </c>
      <c r="C149" s="105">
        <f t="shared" si="63"/>
        <v>0</v>
      </c>
      <c r="D149" s="105">
        <f t="shared" si="63"/>
        <v>0</v>
      </c>
      <c r="E149" s="105">
        <f t="shared" si="63"/>
        <v>0</v>
      </c>
      <c r="F149" s="105">
        <f t="shared" si="63"/>
        <v>0</v>
      </c>
      <c r="G149" s="289">
        <f t="shared" si="57"/>
        <v>0</v>
      </c>
      <c r="H149" s="289">
        <f t="shared" si="58"/>
        <v>0</v>
      </c>
      <c r="I149" s="289">
        <f t="shared" si="59"/>
        <v>0</v>
      </c>
      <c r="J149" s="289">
        <f t="shared" si="60"/>
        <v>0</v>
      </c>
      <c r="K149" s="105">
        <f t="shared" si="63"/>
        <v>0</v>
      </c>
      <c r="L149" s="103"/>
    </row>
    <row r="150" spans="1:24" ht="18.75" customHeight="1" x14ac:dyDescent="0.2">
      <c r="A150" s="90" t="s">
        <v>84</v>
      </c>
      <c r="B150" s="105">
        <f>SUM(B123,B108,B93,B78,B135)</f>
        <v>0</v>
      </c>
      <c r="C150" s="105">
        <f t="shared" ref="C150:F150" si="64">SUM(C123,C108,C93,C78,C135)</f>
        <v>0</v>
      </c>
      <c r="D150" s="105">
        <f t="shared" si="64"/>
        <v>0</v>
      </c>
      <c r="E150" s="105">
        <f t="shared" si="64"/>
        <v>0</v>
      </c>
      <c r="F150" s="105">
        <f t="shared" si="64"/>
        <v>0</v>
      </c>
      <c r="G150" s="289">
        <f t="shared" si="57"/>
        <v>0</v>
      </c>
      <c r="H150" s="289">
        <f t="shared" si="58"/>
        <v>0</v>
      </c>
      <c r="I150" s="289">
        <f t="shared" si="59"/>
        <v>0</v>
      </c>
      <c r="J150" s="289">
        <f t="shared" si="60"/>
        <v>0</v>
      </c>
      <c r="K150" s="107"/>
      <c r="L150" s="103"/>
    </row>
    <row r="151" spans="1:24" ht="18.75" customHeight="1" x14ac:dyDescent="0.2">
      <c r="A151" s="90" t="s">
        <v>85</v>
      </c>
      <c r="B151" s="105">
        <f>SUM(B124,B109,B94,B79,B136)</f>
        <v>0</v>
      </c>
      <c r="C151" s="105">
        <f t="shared" ref="C151:F151" si="65">SUM(C124,C109,C94,C79,C136)</f>
        <v>0</v>
      </c>
      <c r="D151" s="105">
        <f t="shared" si="65"/>
        <v>0</v>
      </c>
      <c r="E151" s="105">
        <f t="shared" si="65"/>
        <v>0</v>
      </c>
      <c r="F151" s="105">
        <f t="shared" si="65"/>
        <v>0</v>
      </c>
      <c r="G151" s="289">
        <f t="shared" si="57"/>
        <v>0</v>
      </c>
      <c r="H151" s="289">
        <f t="shared" si="58"/>
        <v>0</v>
      </c>
      <c r="I151" s="289">
        <f t="shared" si="59"/>
        <v>0</v>
      </c>
      <c r="J151" s="289">
        <f t="shared" si="60"/>
        <v>0</v>
      </c>
      <c r="K151" s="107"/>
      <c r="L151" s="103"/>
    </row>
    <row r="152" spans="1:24" ht="18.75" customHeight="1" x14ac:dyDescent="0.2">
      <c r="A152" s="88" t="s">
        <v>88</v>
      </c>
      <c r="B152" s="105">
        <f>SUM(B125,B110,B95,B80,B137)</f>
        <v>0</v>
      </c>
      <c r="C152" s="105">
        <f t="shared" ref="C152:K152" si="66">SUM(C125,C110,C95,C80,C137)</f>
        <v>0</v>
      </c>
      <c r="D152" s="105">
        <f t="shared" si="66"/>
        <v>0</v>
      </c>
      <c r="E152" s="105">
        <f t="shared" si="66"/>
        <v>0</v>
      </c>
      <c r="F152" s="105">
        <f t="shared" si="66"/>
        <v>0</v>
      </c>
      <c r="G152" s="289">
        <f t="shared" si="57"/>
        <v>0</v>
      </c>
      <c r="H152" s="289">
        <f t="shared" si="58"/>
        <v>0</v>
      </c>
      <c r="I152" s="289">
        <f t="shared" si="59"/>
        <v>0</v>
      </c>
      <c r="J152" s="289">
        <f t="shared" si="60"/>
        <v>0</v>
      </c>
      <c r="K152" s="105">
        <f t="shared" si="66"/>
        <v>0</v>
      </c>
      <c r="L152" s="103"/>
    </row>
    <row r="153" spans="1:24" ht="18.75" customHeight="1" x14ac:dyDescent="0.2">
      <c r="A153" s="88" t="s">
        <v>87</v>
      </c>
      <c r="B153" s="105">
        <f>SUM(B126,B111,B96,B81,B138)</f>
        <v>0</v>
      </c>
      <c r="C153" s="105">
        <f t="shared" ref="C153:K153" si="67">SUM(C126,C111,C96,C81,C138)</f>
        <v>0</v>
      </c>
      <c r="D153" s="105">
        <f t="shared" si="67"/>
        <v>0</v>
      </c>
      <c r="E153" s="105">
        <f t="shared" si="67"/>
        <v>0</v>
      </c>
      <c r="F153" s="105">
        <f t="shared" si="67"/>
        <v>0</v>
      </c>
      <c r="G153" s="289">
        <f t="shared" si="57"/>
        <v>0</v>
      </c>
      <c r="H153" s="289">
        <f t="shared" si="58"/>
        <v>0</v>
      </c>
      <c r="I153" s="289">
        <f t="shared" si="59"/>
        <v>0</v>
      </c>
      <c r="J153" s="289">
        <f t="shared" si="60"/>
        <v>0</v>
      </c>
      <c r="K153" s="105">
        <f t="shared" si="67"/>
        <v>0</v>
      </c>
      <c r="L153" s="103"/>
    </row>
    <row r="154" spans="1:24" ht="18.75" customHeight="1" x14ac:dyDescent="0.2">
      <c r="A154" s="15" t="s">
        <v>383</v>
      </c>
      <c r="B154" s="105">
        <f>SUM(B145:B153)</f>
        <v>68</v>
      </c>
      <c r="C154" s="105">
        <f t="shared" ref="C154:F154" si="68">SUM(C145:C153)</f>
        <v>176</v>
      </c>
      <c r="D154" s="105">
        <f t="shared" si="68"/>
        <v>1</v>
      </c>
      <c r="E154" s="105">
        <f t="shared" si="68"/>
        <v>0</v>
      </c>
      <c r="F154" s="105">
        <f t="shared" si="68"/>
        <v>245</v>
      </c>
      <c r="G154" s="289">
        <f t="shared" si="57"/>
        <v>0.27755102040816326</v>
      </c>
      <c r="H154" s="289">
        <f t="shared" si="58"/>
        <v>0.71836734693877546</v>
      </c>
      <c r="I154" s="289">
        <f t="shared" si="59"/>
        <v>4.0816326530612249E-3</v>
      </c>
      <c r="J154" s="289">
        <f t="shared" si="60"/>
        <v>0</v>
      </c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24" s="14" customFormat="1" ht="18.75" customHeight="1" x14ac:dyDescent="0.2">
      <c r="A155" s="5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X155" s="101"/>
    </row>
    <row r="161" spans="1:24" s="69" customFormat="1" ht="18.75" customHeight="1" x14ac:dyDescent="0.2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</row>
    <row r="171" spans="1:24" s="14" customFormat="1" ht="18.75" customHeight="1" x14ac:dyDescent="0.2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X171" s="101"/>
    </row>
  </sheetData>
  <customSheetViews>
    <customSheetView guid="{44F1111D-E141-4521-B561-50BB9B217F94}" scale="55" hiddenColumns="1">
      <selection activeCell="C7" sqref="C7"/>
      <rowBreaks count="6" manualBreakCount="6">
        <brk id="26" max="20" man="1"/>
        <brk id="40" max="20" man="1"/>
        <brk id="70" max="16383" man="1"/>
        <brk id="85" max="16383" man="1"/>
        <brk id="115" max="16383" man="1"/>
        <brk id="142" max="16383" man="1"/>
      </rowBreaks>
      <colBreaks count="1" manualBreakCount="1">
        <brk id="10" max="1048575" man="1"/>
      </colBreaks>
      <pageMargins left="0.70866141732283472" right="0.70866141732283472" top="0.78740157480314965" bottom="0.78740157480314965" header="0.31496062992125984" footer="0.31496062992125984"/>
      <pageSetup paperSize="9" scale="70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70" orientation="portrait" r:id="rId2"/>
  <rowBreaks count="6" manualBreakCount="6">
    <brk id="24" max="20" man="1"/>
    <brk id="38" max="20" man="1"/>
    <brk id="68" max="16383" man="1"/>
    <brk id="83" max="16383" man="1"/>
    <brk id="113" max="16383" man="1"/>
    <brk id="140" max="16383" man="1"/>
  </rowBreaks>
  <colBreaks count="1" manualBreakCount="1">
    <brk id="10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164"/>
  <sheetViews>
    <sheetView topLeftCell="H97" zoomScale="60" zoomScaleNormal="60" zoomScaleSheetLayoutView="30" workbookViewId="0">
      <selection activeCell="AH100" sqref="AH100"/>
    </sheetView>
  </sheetViews>
  <sheetFormatPr baseColWidth="10" defaultColWidth="11.42578125" defaultRowHeight="18.75" customHeight="1" x14ac:dyDescent="0.2"/>
  <cols>
    <col min="1" max="1" width="23.85546875" style="101" customWidth="1"/>
    <col min="2" max="14" width="10.28515625" style="101" customWidth="1"/>
    <col min="15" max="15" width="47.28515625" style="101" hidden="1" customWidth="1"/>
    <col min="16" max="16" width="7.5703125" style="101" customWidth="1"/>
    <col min="17" max="16384" width="11.42578125" style="101"/>
  </cols>
  <sheetData>
    <row r="1" spans="1:34" s="102" customFormat="1" ht="18.75" customHeight="1" x14ac:dyDescent="0.25">
      <c r="A1" s="16" t="s">
        <v>364</v>
      </c>
    </row>
    <row r="2" spans="1:34" ht="18.75" customHeight="1" x14ac:dyDescent="0.25">
      <c r="B2" s="103"/>
      <c r="C2" s="103"/>
      <c r="D2" s="103"/>
      <c r="E2" s="103"/>
      <c r="Q2"/>
      <c r="R2"/>
      <c r="S2"/>
      <c r="T2"/>
      <c r="U2"/>
      <c r="V2"/>
      <c r="W2"/>
    </row>
    <row r="3" spans="1:34" ht="18.75" customHeight="1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Q3" s="19" t="s">
        <v>11</v>
      </c>
      <c r="R3" s="19"/>
      <c r="S3" s="19"/>
      <c r="T3" s="102"/>
      <c r="U3" s="102"/>
      <c r="V3" s="102"/>
      <c r="W3" s="102"/>
      <c r="X3" s="19"/>
      <c r="Y3" s="19"/>
      <c r="Z3" s="19"/>
    </row>
    <row r="4" spans="1:34" ht="18.75" customHeight="1" x14ac:dyDescent="0.25">
      <c r="A4" s="5"/>
      <c r="B4" s="103"/>
      <c r="C4" s="103"/>
      <c r="D4" s="103"/>
      <c r="E4" s="103"/>
      <c r="Q4"/>
      <c r="R4"/>
      <c r="S4"/>
      <c r="T4"/>
      <c r="U4"/>
      <c r="V4"/>
      <c r="W4"/>
    </row>
    <row r="5" spans="1:34" ht="18.75" customHeight="1" x14ac:dyDescent="0.25">
      <c r="A5" s="77" t="s">
        <v>10</v>
      </c>
      <c r="B5" s="103"/>
      <c r="C5" s="103"/>
      <c r="D5" s="103"/>
      <c r="E5" s="103"/>
      <c r="Q5"/>
      <c r="R5"/>
      <c r="S5"/>
      <c r="T5"/>
      <c r="U5"/>
      <c r="V5"/>
      <c r="W5"/>
    </row>
    <row r="6" spans="1:34" ht="18.75" customHeight="1" x14ac:dyDescent="0.2">
      <c r="A6" s="5"/>
      <c r="B6" s="103"/>
      <c r="C6" s="103"/>
      <c r="D6" s="103"/>
      <c r="E6" s="103"/>
      <c r="Q6" s="5"/>
    </row>
    <row r="7" spans="1:34" ht="18.75" customHeight="1" x14ac:dyDescent="0.2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Q7" s="51"/>
    </row>
    <row r="8" spans="1:34" s="104" customFormat="1" ht="18.7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5"/>
      <c r="R8" s="103"/>
      <c r="S8" s="101"/>
      <c r="T8" s="101"/>
      <c r="U8" s="101"/>
      <c r="V8" s="101"/>
      <c r="W8" s="101"/>
      <c r="X8" s="101"/>
      <c r="Y8" s="101"/>
      <c r="Z8" s="5"/>
      <c r="AA8" s="101"/>
      <c r="AB8" s="101"/>
      <c r="AC8" s="101"/>
      <c r="AD8" s="101"/>
      <c r="AE8" s="101"/>
      <c r="AF8" s="101"/>
      <c r="AG8" s="101"/>
      <c r="AH8" s="101"/>
    </row>
    <row r="9" spans="1:34" ht="18.7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Z9" s="5"/>
    </row>
    <row r="10" spans="1:34" ht="18.75" customHeight="1" x14ac:dyDescent="0.2">
      <c r="B10" s="103"/>
      <c r="C10" s="103"/>
      <c r="D10" s="103"/>
      <c r="E10" s="103"/>
    </row>
    <row r="11" spans="1:34" ht="18.75" customHeight="1" x14ac:dyDescent="0.25">
      <c r="A11" s="4" t="s">
        <v>208</v>
      </c>
      <c r="B11" s="103"/>
      <c r="C11" s="103"/>
      <c r="D11" s="103"/>
      <c r="E11" s="103"/>
    </row>
    <row r="12" spans="1:34" ht="18.75" customHeight="1" x14ac:dyDescent="0.2">
      <c r="B12" s="103"/>
      <c r="C12" s="103"/>
      <c r="D12" s="103"/>
      <c r="E12" s="103"/>
    </row>
    <row r="13" spans="1:34" s="69" customFormat="1" ht="36" customHeight="1" x14ac:dyDescent="0.25">
      <c r="A13" s="114" t="s">
        <v>39</v>
      </c>
      <c r="B13" s="37" t="s">
        <v>369</v>
      </c>
      <c r="C13" s="37" t="s">
        <v>371</v>
      </c>
      <c r="D13" s="291" t="s">
        <v>374</v>
      </c>
      <c r="E13" s="292" t="s">
        <v>448</v>
      </c>
      <c r="F13" s="170" t="s">
        <v>383</v>
      </c>
      <c r="G13" s="37" t="s">
        <v>405</v>
      </c>
      <c r="H13" s="37" t="s">
        <v>406</v>
      </c>
      <c r="I13" s="291" t="s">
        <v>407</v>
      </c>
      <c r="J13" s="292" t="s">
        <v>449</v>
      </c>
      <c r="K13" s="37" t="s">
        <v>393</v>
      </c>
      <c r="L13" s="37" t="s">
        <v>395</v>
      </c>
      <c r="M13" s="37" t="s">
        <v>378</v>
      </c>
      <c r="N13" s="371" t="s">
        <v>450</v>
      </c>
      <c r="O13" s="12" t="s">
        <v>403</v>
      </c>
      <c r="P13" s="31"/>
    </row>
    <row r="14" spans="1:34" ht="18.75" customHeight="1" x14ac:dyDescent="0.2">
      <c r="A14" s="88" t="s">
        <v>29</v>
      </c>
      <c r="B14" s="187">
        <v>4</v>
      </c>
      <c r="C14" s="187">
        <v>6</v>
      </c>
      <c r="D14" s="187">
        <v>1</v>
      </c>
      <c r="E14" s="187">
        <v>0</v>
      </c>
      <c r="F14" s="144">
        <f>SUM(B14:E14)</f>
        <v>11</v>
      </c>
      <c r="G14" s="187">
        <v>24</v>
      </c>
      <c r="H14" s="187">
        <v>100</v>
      </c>
      <c r="I14" s="187">
        <v>1</v>
      </c>
      <c r="J14" s="187">
        <v>0</v>
      </c>
      <c r="K14" s="171">
        <f t="shared" ref="K14:O19" si="0">IF(G14=0, 0, B14/G14)</f>
        <v>0.16666666666666666</v>
      </c>
      <c r="L14" s="171">
        <f t="shared" si="0"/>
        <v>0.06</v>
      </c>
      <c r="M14" s="171">
        <f t="shared" si="0"/>
        <v>1</v>
      </c>
      <c r="N14" s="171">
        <f t="shared" si="0"/>
        <v>0</v>
      </c>
      <c r="O14" s="171">
        <f t="shared" si="0"/>
        <v>66</v>
      </c>
      <c r="P14" s="103"/>
    </row>
    <row r="15" spans="1:34" ht="18.75" customHeight="1" x14ac:dyDescent="0.2">
      <c r="A15" s="88" t="s">
        <v>30</v>
      </c>
      <c r="B15" s="187">
        <v>12</v>
      </c>
      <c r="C15" s="187">
        <v>6</v>
      </c>
      <c r="D15" s="187">
        <v>0</v>
      </c>
      <c r="E15" s="187">
        <v>0</v>
      </c>
      <c r="F15" s="144">
        <f>SUM(B15:E15)</f>
        <v>18</v>
      </c>
      <c r="G15" s="187">
        <v>20</v>
      </c>
      <c r="H15" s="187">
        <v>50</v>
      </c>
      <c r="I15" s="187">
        <v>0</v>
      </c>
      <c r="J15" s="187">
        <v>0</v>
      </c>
      <c r="K15" s="171">
        <f t="shared" si="0"/>
        <v>0.6</v>
      </c>
      <c r="L15" s="171">
        <f t="shared" si="0"/>
        <v>0.12</v>
      </c>
      <c r="M15" s="171">
        <f t="shared" si="0"/>
        <v>0</v>
      </c>
      <c r="N15" s="171">
        <f t="shared" si="0"/>
        <v>0</v>
      </c>
      <c r="O15" s="107"/>
      <c r="P15" s="103"/>
    </row>
    <row r="16" spans="1:34" ht="18.75" customHeight="1" x14ac:dyDescent="0.2">
      <c r="A16" s="88" t="s">
        <v>83</v>
      </c>
      <c r="B16" s="187">
        <v>10</v>
      </c>
      <c r="C16" s="187">
        <v>5</v>
      </c>
      <c r="D16" s="187">
        <v>0</v>
      </c>
      <c r="E16" s="187">
        <v>0</v>
      </c>
      <c r="F16" s="144">
        <f>SUM(B16:E16)</f>
        <v>15</v>
      </c>
      <c r="G16" s="187">
        <v>30</v>
      </c>
      <c r="H16" s="187">
        <v>20</v>
      </c>
      <c r="I16" s="187">
        <v>0</v>
      </c>
      <c r="J16" s="187">
        <v>0</v>
      </c>
      <c r="K16" s="171">
        <f t="shared" si="0"/>
        <v>0.33333333333333331</v>
      </c>
      <c r="L16" s="171">
        <f t="shared" si="0"/>
        <v>0.25</v>
      </c>
      <c r="M16" s="171">
        <f t="shared" si="0"/>
        <v>0</v>
      </c>
      <c r="N16" s="171">
        <f t="shared" si="0"/>
        <v>0</v>
      </c>
      <c r="O16" s="107"/>
      <c r="P16" s="103"/>
    </row>
    <row r="17" spans="1:28" ht="18.75" customHeight="1" x14ac:dyDescent="0.2">
      <c r="A17" s="230" t="s">
        <v>84</v>
      </c>
      <c r="B17" s="187">
        <v>1</v>
      </c>
      <c r="C17" s="187">
        <v>4</v>
      </c>
      <c r="D17" s="187">
        <v>0</v>
      </c>
      <c r="E17" s="187">
        <v>0</v>
      </c>
      <c r="F17" s="144">
        <f>SUM(B17:E17)</f>
        <v>5</v>
      </c>
      <c r="G17" s="187">
        <v>100</v>
      </c>
      <c r="H17" s="187">
        <v>50</v>
      </c>
      <c r="I17" s="187">
        <v>0</v>
      </c>
      <c r="J17" s="187">
        <v>0</v>
      </c>
      <c r="K17" s="171">
        <f t="shared" si="0"/>
        <v>0.01</v>
      </c>
      <c r="L17" s="171">
        <f t="shared" si="0"/>
        <v>0.08</v>
      </c>
      <c r="M17" s="171">
        <f t="shared" si="0"/>
        <v>0</v>
      </c>
      <c r="N17" s="171">
        <f t="shared" si="0"/>
        <v>0</v>
      </c>
      <c r="O17" s="107"/>
      <c r="P17" s="103"/>
    </row>
    <row r="18" spans="1:28" ht="18.75" customHeight="1" x14ac:dyDescent="0.2">
      <c r="A18" s="230" t="s">
        <v>85</v>
      </c>
      <c r="B18" s="187"/>
      <c r="C18" s="187"/>
      <c r="D18" s="187">
        <v>0</v>
      </c>
      <c r="E18" s="187">
        <v>0</v>
      </c>
      <c r="F18" s="144">
        <f>SUM(B18:E18)</f>
        <v>0</v>
      </c>
      <c r="G18" s="187">
        <v>4</v>
      </c>
      <c r="H18" s="187">
        <v>20</v>
      </c>
      <c r="I18" s="187">
        <v>0</v>
      </c>
      <c r="J18" s="187">
        <v>0</v>
      </c>
      <c r="K18" s="171">
        <f t="shared" si="0"/>
        <v>0</v>
      </c>
      <c r="L18" s="171">
        <f t="shared" si="0"/>
        <v>0</v>
      </c>
      <c r="M18" s="171">
        <f t="shared" si="0"/>
        <v>0</v>
      </c>
      <c r="N18" s="171">
        <f t="shared" si="0"/>
        <v>0</v>
      </c>
      <c r="O18" s="107"/>
      <c r="P18" s="103"/>
    </row>
    <row r="19" spans="1:28" s="14" customFormat="1" ht="18.75" customHeight="1" x14ac:dyDescent="0.2">
      <c r="A19" s="15" t="s">
        <v>383</v>
      </c>
      <c r="B19" s="29">
        <f t="shared" ref="B19:J19" si="1">SUM(B14:B18)</f>
        <v>27</v>
      </c>
      <c r="C19" s="29">
        <f t="shared" si="1"/>
        <v>21</v>
      </c>
      <c r="D19" s="29">
        <f t="shared" si="1"/>
        <v>1</v>
      </c>
      <c r="E19" s="29">
        <f t="shared" si="1"/>
        <v>0</v>
      </c>
      <c r="F19" s="29">
        <f t="shared" si="1"/>
        <v>49</v>
      </c>
      <c r="G19" s="29">
        <f>SUM(G14:G18)</f>
        <v>178</v>
      </c>
      <c r="H19" s="29">
        <f t="shared" si="1"/>
        <v>240</v>
      </c>
      <c r="I19" s="29">
        <f t="shared" si="1"/>
        <v>1</v>
      </c>
      <c r="J19" s="29">
        <f t="shared" si="1"/>
        <v>0</v>
      </c>
      <c r="K19" s="171">
        <f>IF(G19=0, 0, B19/G19)</f>
        <v>0.15168539325842698</v>
      </c>
      <c r="L19" s="171">
        <f t="shared" si="0"/>
        <v>8.7499999999999994E-2</v>
      </c>
      <c r="M19" s="171">
        <f t="shared" si="0"/>
        <v>1</v>
      </c>
      <c r="N19" s="171">
        <f t="shared" si="0"/>
        <v>0</v>
      </c>
      <c r="AB19" s="101"/>
    </row>
    <row r="20" spans="1:28" ht="18.75" customHeight="1" x14ac:dyDescent="0.2">
      <c r="A20" s="5"/>
    </row>
    <row r="22" spans="1:28" ht="18.75" customHeight="1" x14ac:dyDescent="0.2">
      <c r="A22" s="372" t="s">
        <v>446</v>
      </c>
    </row>
    <row r="23" spans="1:28" ht="18.75" customHeight="1" x14ac:dyDescent="0.2">
      <c r="A23" s="373" t="s">
        <v>447</v>
      </c>
    </row>
    <row r="27" spans="1:28" ht="18.75" customHeight="1" x14ac:dyDescent="0.25">
      <c r="A27" s="4" t="s">
        <v>234</v>
      </c>
      <c r="B27" s="103"/>
      <c r="C27" s="103"/>
      <c r="D27" s="103"/>
      <c r="E27" s="103"/>
    </row>
    <row r="28" spans="1:28" ht="18.75" customHeight="1" x14ac:dyDescent="0.2">
      <c r="B28" s="103"/>
      <c r="C28" s="103"/>
      <c r="D28" s="103"/>
      <c r="E28" s="103"/>
    </row>
    <row r="29" spans="1:28" s="69" customFormat="1" ht="36" customHeight="1" x14ac:dyDescent="0.25">
      <c r="A29" s="114" t="s">
        <v>39</v>
      </c>
      <c r="B29" s="37" t="s">
        <v>369</v>
      </c>
      <c r="C29" s="37" t="s">
        <v>371</v>
      </c>
      <c r="D29" s="291" t="s">
        <v>374</v>
      </c>
      <c r="E29" s="292" t="s">
        <v>448</v>
      </c>
      <c r="F29" s="170" t="s">
        <v>383</v>
      </c>
      <c r="G29" s="37" t="s">
        <v>405</v>
      </c>
      <c r="H29" s="37" t="s">
        <v>406</v>
      </c>
      <c r="I29" s="291" t="s">
        <v>407</v>
      </c>
      <c r="J29" s="292" t="s">
        <v>449</v>
      </c>
      <c r="K29" s="37" t="s">
        <v>393</v>
      </c>
      <c r="L29" s="37" t="s">
        <v>395</v>
      </c>
      <c r="M29" s="37" t="s">
        <v>378</v>
      </c>
      <c r="N29" s="371" t="s">
        <v>450</v>
      </c>
      <c r="O29" s="12" t="s">
        <v>403</v>
      </c>
      <c r="P29" s="31"/>
    </row>
    <row r="30" spans="1:28" ht="18.75" customHeight="1" x14ac:dyDescent="0.2">
      <c r="A30" s="88" t="s">
        <v>29</v>
      </c>
      <c r="B30" s="187">
        <v>4</v>
      </c>
      <c r="C30" s="187">
        <v>6</v>
      </c>
      <c r="D30" s="187">
        <v>1</v>
      </c>
      <c r="E30" s="187">
        <v>0</v>
      </c>
      <c r="F30" s="144">
        <f>SUM(B30:E30)</f>
        <v>11</v>
      </c>
      <c r="G30" s="187">
        <v>24</v>
      </c>
      <c r="H30" s="187">
        <v>100</v>
      </c>
      <c r="I30" s="187">
        <v>1</v>
      </c>
      <c r="J30" s="187">
        <v>0</v>
      </c>
      <c r="K30" s="171">
        <f t="shared" ref="K30:N35" si="2">IF(G30=0, 0, B30/G30)</f>
        <v>0.16666666666666666</v>
      </c>
      <c r="L30" s="171">
        <f t="shared" si="2"/>
        <v>0.06</v>
      </c>
      <c r="M30" s="171">
        <f t="shared" si="2"/>
        <v>1</v>
      </c>
      <c r="N30" s="171">
        <f t="shared" si="2"/>
        <v>0</v>
      </c>
      <c r="O30" s="107"/>
      <c r="P30" s="103"/>
    </row>
    <row r="31" spans="1:28" ht="18.75" customHeight="1" x14ac:dyDescent="0.2">
      <c r="A31" s="88" t="s">
        <v>30</v>
      </c>
      <c r="B31" s="187"/>
      <c r="C31" s="187"/>
      <c r="D31" s="187"/>
      <c r="E31" s="187"/>
      <c r="F31" s="144">
        <f>SUM(B31:E31)</f>
        <v>0</v>
      </c>
      <c r="G31" s="187"/>
      <c r="H31" s="187"/>
      <c r="I31" s="187"/>
      <c r="J31" s="187"/>
      <c r="K31" s="171">
        <f t="shared" si="2"/>
        <v>0</v>
      </c>
      <c r="L31" s="171">
        <f t="shared" si="2"/>
        <v>0</v>
      </c>
      <c r="M31" s="171">
        <f t="shared" si="2"/>
        <v>0</v>
      </c>
      <c r="N31" s="171">
        <f t="shared" si="2"/>
        <v>0</v>
      </c>
      <c r="O31" s="107"/>
      <c r="P31" s="103"/>
    </row>
    <row r="32" spans="1:28" ht="18.75" customHeight="1" x14ac:dyDescent="0.2">
      <c r="A32" s="88" t="s">
        <v>83</v>
      </c>
      <c r="B32" s="187"/>
      <c r="C32" s="187"/>
      <c r="D32" s="187"/>
      <c r="E32" s="187"/>
      <c r="F32" s="144">
        <f>SUM(B32:E32)</f>
        <v>0</v>
      </c>
      <c r="G32" s="187"/>
      <c r="H32" s="187"/>
      <c r="I32" s="187"/>
      <c r="J32" s="187"/>
      <c r="K32" s="171">
        <f t="shared" si="2"/>
        <v>0</v>
      </c>
      <c r="L32" s="171">
        <f t="shared" si="2"/>
        <v>0</v>
      </c>
      <c r="M32" s="171">
        <f t="shared" si="2"/>
        <v>0</v>
      </c>
      <c r="N32" s="171">
        <f t="shared" si="2"/>
        <v>0</v>
      </c>
      <c r="O32" s="107"/>
      <c r="P32" s="103"/>
    </row>
    <row r="33" spans="1:28" ht="18.75" customHeight="1" x14ac:dyDescent="0.2">
      <c r="A33" s="230" t="s">
        <v>84</v>
      </c>
      <c r="B33" s="187"/>
      <c r="C33" s="187"/>
      <c r="D33" s="187"/>
      <c r="E33" s="187"/>
      <c r="F33" s="144">
        <f>SUM(B33:E33)</f>
        <v>0</v>
      </c>
      <c r="G33" s="187"/>
      <c r="H33" s="187"/>
      <c r="I33" s="187"/>
      <c r="J33" s="187"/>
      <c r="K33" s="171">
        <f t="shared" si="2"/>
        <v>0</v>
      </c>
      <c r="L33" s="171">
        <f t="shared" si="2"/>
        <v>0</v>
      </c>
      <c r="M33" s="171">
        <f t="shared" si="2"/>
        <v>0</v>
      </c>
      <c r="N33" s="171">
        <f t="shared" si="2"/>
        <v>0</v>
      </c>
      <c r="O33" s="107"/>
      <c r="P33" s="103"/>
    </row>
    <row r="34" spans="1:28" ht="18.75" customHeight="1" x14ac:dyDescent="0.2">
      <c r="A34" s="230" t="s">
        <v>85</v>
      </c>
      <c r="B34" s="187"/>
      <c r="C34" s="187"/>
      <c r="D34" s="187"/>
      <c r="E34" s="187"/>
      <c r="F34" s="144">
        <f>SUM(B34:E34)</f>
        <v>0</v>
      </c>
      <c r="G34" s="187"/>
      <c r="H34" s="187"/>
      <c r="I34" s="187"/>
      <c r="J34" s="187"/>
      <c r="K34" s="171">
        <f t="shared" si="2"/>
        <v>0</v>
      </c>
      <c r="L34" s="171">
        <f t="shared" si="2"/>
        <v>0</v>
      </c>
      <c r="M34" s="171">
        <f t="shared" si="2"/>
        <v>0</v>
      </c>
      <c r="N34" s="171">
        <f t="shared" si="2"/>
        <v>0</v>
      </c>
      <c r="O34" s="107"/>
      <c r="P34" s="103"/>
    </row>
    <row r="35" spans="1:28" s="14" customFormat="1" ht="18.75" customHeight="1" x14ac:dyDescent="0.2">
      <c r="A35" s="15" t="s">
        <v>383</v>
      </c>
      <c r="B35" s="29">
        <f t="shared" ref="B35:F35" si="3">SUM(B30:B34)</f>
        <v>4</v>
      </c>
      <c r="C35" s="29">
        <f t="shared" si="3"/>
        <v>6</v>
      </c>
      <c r="D35" s="29">
        <f t="shared" si="3"/>
        <v>1</v>
      </c>
      <c r="E35" s="29">
        <f t="shared" si="3"/>
        <v>0</v>
      </c>
      <c r="F35" s="29">
        <f t="shared" si="3"/>
        <v>11</v>
      </c>
      <c r="G35" s="29">
        <f>SUM(G30:G34)</f>
        <v>24</v>
      </c>
      <c r="H35" s="29">
        <f t="shared" ref="H35:J35" si="4">SUM(H30:H34)</f>
        <v>100</v>
      </c>
      <c r="I35" s="29">
        <f t="shared" si="4"/>
        <v>1</v>
      </c>
      <c r="J35" s="29">
        <f t="shared" si="4"/>
        <v>0</v>
      </c>
      <c r="K35" s="171">
        <f t="shared" si="2"/>
        <v>0.16666666666666666</v>
      </c>
      <c r="L35" s="171">
        <f t="shared" si="2"/>
        <v>0.06</v>
      </c>
      <c r="M35" s="171">
        <f t="shared" si="2"/>
        <v>1</v>
      </c>
      <c r="N35" s="171">
        <f t="shared" si="2"/>
        <v>0</v>
      </c>
      <c r="AB35" s="101"/>
    </row>
    <row r="36" spans="1:28" ht="18.75" customHeight="1" x14ac:dyDescent="0.2">
      <c r="A36" s="5"/>
    </row>
    <row r="43" spans="1:28" ht="18.75" customHeight="1" x14ac:dyDescent="0.25">
      <c r="A43" s="4" t="s">
        <v>235</v>
      </c>
      <c r="B43" s="103"/>
      <c r="C43" s="103"/>
      <c r="D43" s="103"/>
      <c r="E43" s="103"/>
    </row>
    <row r="44" spans="1:28" ht="18.75" customHeight="1" x14ac:dyDescent="0.2">
      <c r="B44" s="103"/>
      <c r="C44" s="103"/>
      <c r="D44" s="103"/>
      <c r="E44" s="103"/>
    </row>
    <row r="45" spans="1:28" s="69" customFormat="1" ht="39" customHeight="1" x14ac:dyDescent="0.25">
      <c r="A45" s="114" t="s">
        <v>39</v>
      </c>
      <c r="B45" s="37" t="s">
        <v>369</v>
      </c>
      <c r="C45" s="37" t="s">
        <v>371</v>
      </c>
      <c r="D45" s="291" t="s">
        <v>374</v>
      </c>
      <c r="E45" s="292" t="s">
        <v>448</v>
      </c>
      <c r="F45" s="170" t="s">
        <v>383</v>
      </c>
      <c r="G45" s="37" t="s">
        <v>405</v>
      </c>
      <c r="H45" s="37" t="s">
        <v>406</v>
      </c>
      <c r="I45" s="291" t="s">
        <v>407</v>
      </c>
      <c r="J45" s="292" t="s">
        <v>449</v>
      </c>
      <c r="K45" s="37" t="s">
        <v>393</v>
      </c>
      <c r="L45" s="37" t="s">
        <v>395</v>
      </c>
      <c r="M45" s="37" t="s">
        <v>378</v>
      </c>
      <c r="N45" s="371" t="s">
        <v>450</v>
      </c>
      <c r="O45" s="12" t="s">
        <v>403</v>
      </c>
      <c r="P45" s="31"/>
    </row>
    <row r="46" spans="1:28" ht="18.75" customHeight="1" x14ac:dyDescent="0.2">
      <c r="A46" s="88" t="s">
        <v>29</v>
      </c>
      <c r="B46" s="187">
        <v>4</v>
      </c>
      <c r="C46" s="187">
        <v>6</v>
      </c>
      <c r="D46" s="187">
        <v>1</v>
      </c>
      <c r="E46" s="187">
        <v>0</v>
      </c>
      <c r="F46" s="144">
        <f>SUM(B46:E46)</f>
        <v>11</v>
      </c>
      <c r="G46" s="187">
        <v>24</v>
      </c>
      <c r="H46" s="187">
        <v>100</v>
      </c>
      <c r="I46" s="187">
        <v>1</v>
      </c>
      <c r="J46" s="187">
        <v>0</v>
      </c>
      <c r="K46" s="171">
        <f t="shared" ref="K46:N51" si="5">IF(G46=0, 0, B46/G46)</f>
        <v>0.16666666666666666</v>
      </c>
      <c r="L46" s="171">
        <f t="shared" si="5"/>
        <v>0.06</v>
      </c>
      <c r="M46" s="171">
        <f t="shared" si="5"/>
        <v>1</v>
      </c>
      <c r="N46" s="171">
        <f t="shared" si="5"/>
        <v>0</v>
      </c>
      <c r="O46" s="107"/>
      <c r="P46" s="103"/>
    </row>
    <row r="47" spans="1:28" ht="18.75" customHeight="1" x14ac:dyDescent="0.2">
      <c r="A47" s="88" t="s">
        <v>30</v>
      </c>
      <c r="B47" s="187"/>
      <c r="C47" s="187"/>
      <c r="D47" s="187"/>
      <c r="E47" s="187"/>
      <c r="F47" s="144">
        <f>SUM(B47:E47)</f>
        <v>0</v>
      </c>
      <c r="G47" s="187"/>
      <c r="H47" s="187"/>
      <c r="I47" s="187"/>
      <c r="J47" s="187"/>
      <c r="K47" s="171">
        <f t="shared" si="5"/>
        <v>0</v>
      </c>
      <c r="L47" s="171">
        <f t="shared" si="5"/>
        <v>0</v>
      </c>
      <c r="M47" s="171">
        <f t="shared" si="5"/>
        <v>0</v>
      </c>
      <c r="N47" s="171">
        <f t="shared" si="5"/>
        <v>0</v>
      </c>
      <c r="O47" s="107"/>
      <c r="P47" s="103"/>
    </row>
    <row r="48" spans="1:28" ht="18.75" customHeight="1" x14ac:dyDescent="0.2">
      <c r="A48" s="88" t="s">
        <v>83</v>
      </c>
      <c r="B48" s="187"/>
      <c r="C48" s="187"/>
      <c r="D48" s="187"/>
      <c r="E48" s="187"/>
      <c r="F48" s="144">
        <f>SUM(B48:E48)</f>
        <v>0</v>
      </c>
      <c r="G48" s="187"/>
      <c r="H48" s="187"/>
      <c r="I48" s="187"/>
      <c r="J48" s="187"/>
      <c r="K48" s="171">
        <f t="shared" si="5"/>
        <v>0</v>
      </c>
      <c r="L48" s="171">
        <f t="shared" si="5"/>
        <v>0</v>
      </c>
      <c r="M48" s="171">
        <f t="shared" si="5"/>
        <v>0</v>
      </c>
      <c r="N48" s="171">
        <f t="shared" si="5"/>
        <v>0</v>
      </c>
      <c r="O48" s="107"/>
      <c r="P48" s="103"/>
    </row>
    <row r="49" spans="1:28" ht="18.75" customHeight="1" x14ac:dyDescent="0.2">
      <c r="A49" s="230" t="s">
        <v>84</v>
      </c>
      <c r="B49" s="187"/>
      <c r="C49" s="187"/>
      <c r="D49" s="187"/>
      <c r="E49" s="187"/>
      <c r="F49" s="144">
        <f>SUM(B49:E49)</f>
        <v>0</v>
      </c>
      <c r="G49" s="187"/>
      <c r="H49" s="187"/>
      <c r="I49" s="187"/>
      <c r="J49" s="187"/>
      <c r="K49" s="171">
        <f t="shared" si="5"/>
        <v>0</v>
      </c>
      <c r="L49" s="171">
        <f t="shared" si="5"/>
        <v>0</v>
      </c>
      <c r="M49" s="171">
        <f t="shared" si="5"/>
        <v>0</v>
      </c>
      <c r="N49" s="171">
        <f t="shared" si="5"/>
        <v>0</v>
      </c>
      <c r="O49" s="107"/>
      <c r="P49" s="103"/>
    </row>
    <row r="50" spans="1:28" ht="18.75" customHeight="1" x14ac:dyDescent="0.2">
      <c r="A50" s="230" t="s">
        <v>85</v>
      </c>
      <c r="B50" s="187"/>
      <c r="C50" s="187"/>
      <c r="D50" s="187"/>
      <c r="E50" s="187"/>
      <c r="F50" s="144">
        <f>SUM(B50:E50)</f>
        <v>0</v>
      </c>
      <c r="G50" s="187"/>
      <c r="H50" s="187"/>
      <c r="I50" s="187"/>
      <c r="J50" s="187"/>
      <c r="K50" s="171">
        <f t="shared" si="5"/>
        <v>0</v>
      </c>
      <c r="L50" s="171">
        <f t="shared" si="5"/>
        <v>0</v>
      </c>
      <c r="M50" s="171">
        <f t="shared" si="5"/>
        <v>0</v>
      </c>
      <c r="N50" s="171">
        <f t="shared" si="5"/>
        <v>0</v>
      </c>
      <c r="O50" s="107"/>
      <c r="P50" s="103"/>
    </row>
    <row r="51" spans="1:28" s="14" customFormat="1" ht="18.75" customHeight="1" x14ac:dyDescent="0.2">
      <c r="A51" s="15" t="s">
        <v>383</v>
      </c>
      <c r="B51" s="29">
        <f t="shared" ref="B51:F51" si="6">SUM(B46:B50)</f>
        <v>4</v>
      </c>
      <c r="C51" s="29">
        <f t="shared" si="6"/>
        <v>6</v>
      </c>
      <c r="D51" s="29">
        <f t="shared" si="6"/>
        <v>1</v>
      </c>
      <c r="E51" s="29">
        <f t="shared" si="6"/>
        <v>0</v>
      </c>
      <c r="F51" s="29">
        <f t="shared" si="6"/>
        <v>11</v>
      </c>
      <c r="G51" s="29">
        <f>SUM(G46:G50)</f>
        <v>24</v>
      </c>
      <c r="H51" s="29">
        <f t="shared" ref="H51:J51" si="7">SUM(H46:H50)</f>
        <v>100</v>
      </c>
      <c r="I51" s="29">
        <f t="shared" si="7"/>
        <v>1</v>
      </c>
      <c r="J51" s="29">
        <f t="shared" si="7"/>
        <v>0</v>
      </c>
      <c r="K51" s="171">
        <f t="shared" si="5"/>
        <v>0.16666666666666666</v>
      </c>
      <c r="L51" s="171">
        <f t="shared" si="5"/>
        <v>0.06</v>
      </c>
      <c r="M51" s="171">
        <f t="shared" si="5"/>
        <v>1</v>
      </c>
      <c r="N51" s="171">
        <f t="shared" si="5"/>
        <v>0</v>
      </c>
      <c r="AB51" s="101"/>
    </row>
    <row r="52" spans="1:28" ht="18.75" customHeight="1" x14ac:dyDescent="0.2">
      <c r="A52" s="5"/>
    </row>
    <row r="59" spans="1:28" ht="18.75" customHeight="1" x14ac:dyDescent="0.25">
      <c r="A59" s="4" t="s">
        <v>211</v>
      </c>
      <c r="B59" s="103"/>
      <c r="C59" s="103"/>
      <c r="D59" s="103"/>
      <c r="E59" s="103"/>
    </row>
    <row r="60" spans="1:28" ht="18.75" customHeight="1" x14ac:dyDescent="0.2">
      <c r="B60" s="103"/>
      <c r="C60" s="103"/>
      <c r="D60" s="103"/>
      <c r="E60" s="103"/>
    </row>
    <row r="61" spans="1:28" s="69" customFormat="1" ht="36.75" customHeight="1" x14ac:dyDescent="0.25">
      <c r="A61" s="114" t="s">
        <v>39</v>
      </c>
      <c r="B61" s="37" t="s">
        <v>369</v>
      </c>
      <c r="C61" s="37" t="s">
        <v>371</v>
      </c>
      <c r="D61" s="291" t="s">
        <v>374</v>
      </c>
      <c r="E61" s="292" t="s">
        <v>448</v>
      </c>
      <c r="F61" s="170" t="s">
        <v>383</v>
      </c>
      <c r="G61" s="37" t="s">
        <v>405</v>
      </c>
      <c r="H61" s="37" t="s">
        <v>406</v>
      </c>
      <c r="I61" s="291" t="s">
        <v>407</v>
      </c>
      <c r="J61" s="292" t="s">
        <v>449</v>
      </c>
      <c r="K61" s="37" t="s">
        <v>393</v>
      </c>
      <c r="L61" s="37" t="s">
        <v>395</v>
      </c>
      <c r="M61" s="37" t="s">
        <v>378</v>
      </c>
      <c r="N61" s="371" t="s">
        <v>450</v>
      </c>
      <c r="O61" s="12" t="s">
        <v>403</v>
      </c>
      <c r="P61" s="31"/>
    </row>
    <row r="62" spans="1:28" ht="18.75" customHeight="1" x14ac:dyDescent="0.2">
      <c r="A62" s="88" t="s">
        <v>29</v>
      </c>
      <c r="B62" s="187">
        <v>4</v>
      </c>
      <c r="C62" s="187">
        <v>6</v>
      </c>
      <c r="D62" s="187">
        <v>1</v>
      </c>
      <c r="E62" s="187">
        <v>0</v>
      </c>
      <c r="F62" s="144">
        <f>SUM(B62:E62)</f>
        <v>11</v>
      </c>
      <c r="G62" s="187">
        <v>24</v>
      </c>
      <c r="H62" s="187">
        <v>100</v>
      </c>
      <c r="I62" s="187">
        <v>1</v>
      </c>
      <c r="J62" s="187">
        <v>0</v>
      </c>
      <c r="K62" s="171">
        <f t="shared" ref="K62:N67" si="8">IF(G62=0, 0, B62/G62)</f>
        <v>0.16666666666666666</v>
      </c>
      <c r="L62" s="171">
        <f t="shared" si="8"/>
        <v>0.06</v>
      </c>
      <c r="M62" s="171">
        <f t="shared" si="8"/>
        <v>1</v>
      </c>
      <c r="N62" s="171">
        <f t="shared" si="8"/>
        <v>0</v>
      </c>
      <c r="O62" s="107"/>
      <c r="P62" s="103"/>
    </row>
    <row r="63" spans="1:28" ht="18.75" customHeight="1" x14ac:dyDescent="0.2">
      <c r="A63" s="88" t="s">
        <v>30</v>
      </c>
      <c r="B63" s="187"/>
      <c r="C63" s="187"/>
      <c r="D63" s="187"/>
      <c r="E63" s="187"/>
      <c r="F63" s="144">
        <f>SUM(B63:E63)</f>
        <v>0</v>
      </c>
      <c r="G63" s="187"/>
      <c r="H63" s="187"/>
      <c r="I63" s="187"/>
      <c r="J63" s="187"/>
      <c r="K63" s="171">
        <f t="shared" si="8"/>
        <v>0</v>
      </c>
      <c r="L63" s="171">
        <f t="shared" si="8"/>
        <v>0</v>
      </c>
      <c r="M63" s="171">
        <f t="shared" si="8"/>
        <v>0</v>
      </c>
      <c r="N63" s="171">
        <f t="shared" si="8"/>
        <v>0</v>
      </c>
      <c r="O63" s="107"/>
      <c r="P63" s="103"/>
    </row>
    <row r="64" spans="1:28" ht="18.75" customHeight="1" x14ac:dyDescent="0.2">
      <c r="A64" s="88" t="s">
        <v>83</v>
      </c>
      <c r="B64" s="187"/>
      <c r="C64" s="187"/>
      <c r="D64" s="187"/>
      <c r="E64" s="187"/>
      <c r="F64" s="144">
        <f>SUM(B64:E64)</f>
        <v>0</v>
      </c>
      <c r="G64" s="187"/>
      <c r="H64" s="187"/>
      <c r="I64" s="187"/>
      <c r="J64" s="187"/>
      <c r="K64" s="171">
        <f t="shared" si="8"/>
        <v>0</v>
      </c>
      <c r="L64" s="171">
        <f t="shared" si="8"/>
        <v>0</v>
      </c>
      <c r="M64" s="171">
        <f t="shared" si="8"/>
        <v>0</v>
      </c>
      <c r="N64" s="171">
        <f t="shared" si="8"/>
        <v>0</v>
      </c>
      <c r="O64" s="107"/>
      <c r="P64" s="103"/>
    </row>
    <row r="65" spans="1:28" ht="18.75" customHeight="1" x14ac:dyDescent="0.2">
      <c r="A65" s="230" t="s">
        <v>84</v>
      </c>
      <c r="B65" s="187"/>
      <c r="C65" s="187"/>
      <c r="D65" s="187"/>
      <c r="E65" s="187"/>
      <c r="F65" s="144">
        <f>SUM(B65:E65)</f>
        <v>0</v>
      </c>
      <c r="G65" s="187"/>
      <c r="H65" s="187"/>
      <c r="I65" s="187"/>
      <c r="J65" s="187"/>
      <c r="K65" s="171">
        <f t="shared" si="8"/>
        <v>0</v>
      </c>
      <c r="L65" s="171">
        <f t="shared" si="8"/>
        <v>0</v>
      </c>
      <c r="M65" s="171">
        <f t="shared" si="8"/>
        <v>0</v>
      </c>
      <c r="N65" s="171">
        <f t="shared" si="8"/>
        <v>0</v>
      </c>
      <c r="O65" s="107"/>
      <c r="P65" s="103"/>
    </row>
    <row r="66" spans="1:28" ht="18.75" customHeight="1" x14ac:dyDescent="0.2">
      <c r="A66" s="230" t="s">
        <v>85</v>
      </c>
      <c r="B66" s="187"/>
      <c r="C66" s="187"/>
      <c r="D66" s="187"/>
      <c r="E66" s="187"/>
      <c r="F66" s="144">
        <f>SUM(B66:E66)</f>
        <v>0</v>
      </c>
      <c r="G66" s="187"/>
      <c r="H66" s="187"/>
      <c r="I66" s="187"/>
      <c r="J66" s="187"/>
      <c r="K66" s="171">
        <f t="shared" si="8"/>
        <v>0</v>
      </c>
      <c r="L66" s="171">
        <f t="shared" si="8"/>
        <v>0</v>
      </c>
      <c r="M66" s="171">
        <f t="shared" si="8"/>
        <v>0</v>
      </c>
      <c r="N66" s="171">
        <f t="shared" si="8"/>
        <v>0</v>
      </c>
      <c r="O66" s="107"/>
      <c r="P66" s="103"/>
    </row>
    <row r="67" spans="1:28" s="14" customFormat="1" ht="18.75" customHeight="1" x14ac:dyDescent="0.2">
      <c r="A67" s="15" t="s">
        <v>383</v>
      </c>
      <c r="B67" s="29">
        <f t="shared" ref="B67:F67" si="9">SUM(B62:B66)</f>
        <v>4</v>
      </c>
      <c r="C67" s="29">
        <f t="shared" si="9"/>
        <v>6</v>
      </c>
      <c r="D67" s="29">
        <f t="shared" si="9"/>
        <v>1</v>
      </c>
      <c r="E67" s="29">
        <f t="shared" si="9"/>
        <v>0</v>
      </c>
      <c r="F67" s="29">
        <f t="shared" si="9"/>
        <v>11</v>
      </c>
      <c r="G67" s="29">
        <f>SUM(G62:G66)</f>
        <v>24</v>
      </c>
      <c r="H67" s="29">
        <f t="shared" ref="H67:J67" si="10">SUM(H62:H66)</f>
        <v>100</v>
      </c>
      <c r="I67" s="29">
        <f t="shared" si="10"/>
        <v>1</v>
      </c>
      <c r="J67" s="29">
        <f t="shared" si="10"/>
        <v>0</v>
      </c>
      <c r="K67" s="171">
        <f t="shared" si="8"/>
        <v>0.16666666666666666</v>
      </c>
      <c r="L67" s="171">
        <f t="shared" si="8"/>
        <v>0.06</v>
      </c>
      <c r="M67" s="171">
        <f t="shared" si="8"/>
        <v>1</v>
      </c>
      <c r="N67" s="171">
        <f t="shared" si="8"/>
        <v>0</v>
      </c>
      <c r="AB67" s="101"/>
    </row>
    <row r="68" spans="1:28" ht="18.75" customHeight="1" x14ac:dyDescent="0.2">
      <c r="A68" s="5"/>
    </row>
    <row r="69" spans="1:28" ht="18.75" customHeight="1" x14ac:dyDescent="0.2">
      <c r="A69" s="5"/>
    </row>
    <row r="70" spans="1:28" ht="18.75" customHeight="1" x14ac:dyDescent="0.2">
      <c r="A70" s="5"/>
    </row>
    <row r="71" spans="1:28" ht="18.75" customHeight="1" x14ac:dyDescent="0.2">
      <c r="A71" s="5"/>
    </row>
    <row r="72" spans="1:28" ht="18.75" customHeight="1" x14ac:dyDescent="0.2">
      <c r="A72" s="5"/>
    </row>
    <row r="73" spans="1:28" ht="18.75" customHeight="1" x14ac:dyDescent="0.2">
      <c r="A73" s="5"/>
    </row>
    <row r="74" spans="1:28" ht="18.75" customHeight="1" x14ac:dyDescent="0.2">
      <c r="A74" s="5"/>
    </row>
    <row r="75" spans="1:28" ht="18.75" customHeight="1" x14ac:dyDescent="0.25">
      <c r="A75" s="4" t="s">
        <v>236</v>
      </c>
      <c r="B75" s="103"/>
      <c r="C75" s="103"/>
      <c r="D75" s="103"/>
      <c r="E75" s="103"/>
    </row>
    <row r="76" spans="1:28" ht="18.75" customHeight="1" x14ac:dyDescent="0.2">
      <c r="B76" s="103"/>
      <c r="C76" s="103"/>
      <c r="D76" s="103"/>
      <c r="E76" s="103"/>
    </row>
    <row r="77" spans="1:28" ht="38.25" customHeight="1" x14ac:dyDescent="0.2">
      <c r="A77" s="114" t="s">
        <v>39</v>
      </c>
      <c r="B77" s="37" t="s">
        <v>369</v>
      </c>
      <c r="C77" s="37" t="s">
        <v>371</v>
      </c>
      <c r="D77" s="291" t="s">
        <v>374</v>
      </c>
      <c r="E77" s="292" t="s">
        <v>448</v>
      </c>
      <c r="F77" s="170" t="s">
        <v>383</v>
      </c>
      <c r="G77" s="37" t="s">
        <v>405</v>
      </c>
      <c r="H77" s="37" t="s">
        <v>406</v>
      </c>
      <c r="I77" s="291" t="s">
        <v>407</v>
      </c>
      <c r="J77" s="292" t="s">
        <v>449</v>
      </c>
      <c r="K77" s="37" t="s">
        <v>393</v>
      </c>
      <c r="L77" s="37" t="s">
        <v>395</v>
      </c>
      <c r="M77" s="37" t="s">
        <v>378</v>
      </c>
      <c r="N77" s="371" t="s">
        <v>450</v>
      </c>
    </row>
    <row r="78" spans="1:28" ht="18.75" customHeight="1" x14ac:dyDescent="0.2">
      <c r="A78" s="88" t="s">
        <v>29</v>
      </c>
      <c r="B78" s="187">
        <v>4</v>
      </c>
      <c r="C78" s="187">
        <v>6</v>
      </c>
      <c r="D78" s="187">
        <v>1</v>
      </c>
      <c r="E78" s="187">
        <v>0</v>
      </c>
      <c r="F78" s="144">
        <f>SUM(B78:E78)</f>
        <v>11</v>
      </c>
      <c r="G78" s="187">
        <v>24</v>
      </c>
      <c r="H78" s="187">
        <v>100</v>
      </c>
      <c r="I78" s="187">
        <v>1</v>
      </c>
      <c r="J78" s="187">
        <v>0</v>
      </c>
      <c r="K78" s="171">
        <f t="shared" ref="K78:N83" si="11">IF(G78=0, 0, B78/G78)</f>
        <v>0.16666666666666666</v>
      </c>
      <c r="L78" s="171">
        <f t="shared" si="11"/>
        <v>0.06</v>
      </c>
      <c r="M78" s="171">
        <f t="shared" si="11"/>
        <v>1</v>
      </c>
      <c r="N78" s="171">
        <f t="shared" si="11"/>
        <v>0</v>
      </c>
    </row>
    <row r="79" spans="1:28" ht="18.75" customHeight="1" x14ac:dyDescent="0.2">
      <c r="A79" s="88" t="s">
        <v>30</v>
      </c>
      <c r="B79" s="187"/>
      <c r="C79" s="187"/>
      <c r="D79" s="187"/>
      <c r="E79" s="187"/>
      <c r="F79" s="144">
        <f>SUM(B79:E79)</f>
        <v>0</v>
      </c>
      <c r="G79" s="187"/>
      <c r="H79" s="187"/>
      <c r="I79" s="187"/>
      <c r="J79" s="187"/>
      <c r="K79" s="171">
        <f t="shared" si="11"/>
        <v>0</v>
      </c>
      <c r="L79" s="171">
        <f t="shared" si="11"/>
        <v>0</v>
      </c>
      <c r="M79" s="171">
        <f t="shared" si="11"/>
        <v>0</v>
      </c>
      <c r="N79" s="171">
        <f t="shared" si="11"/>
        <v>0</v>
      </c>
    </row>
    <row r="80" spans="1:28" s="14" customFormat="1" ht="18.75" customHeight="1" x14ac:dyDescent="0.2">
      <c r="A80" s="88" t="s">
        <v>83</v>
      </c>
      <c r="B80" s="187"/>
      <c r="C80" s="187"/>
      <c r="D80" s="187"/>
      <c r="E80" s="187"/>
      <c r="F80" s="144">
        <f>SUM(B80:E80)</f>
        <v>0</v>
      </c>
      <c r="G80" s="187"/>
      <c r="H80" s="187"/>
      <c r="I80" s="187"/>
      <c r="J80" s="187"/>
      <c r="K80" s="171">
        <f t="shared" si="11"/>
        <v>0</v>
      </c>
      <c r="L80" s="171">
        <f t="shared" si="11"/>
        <v>0</v>
      </c>
      <c r="M80" s="171">
        <f t="shared" si="11"/>
        <v>0</v>
      </c>
      <c r="N80" s="171">
        <f t="shared" si="11"/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AB80" s="101"/>
    </row>
    <row r="81" spans="1:14" ht="18.75" customHeight="1" x14ac:dyDescent="0.2">
      <c r="A81" s="230" t="s">
        <v>84</v>
      </c>
      <c r="B81" s="187"/>
      <c r="C81" s="187"/>
      <c r="D81" s="187"/>
      <c r="E81" s="187"/>
      <c r="F81" s="144">
        <f>SUM(B81:E81)</f>
        <v>0</v>
      </c>
      <c r="G81" s="187"/>
      <c r="H81" s="187"/>
      <c r="I81" s="187"/>
      <c r="J81" s="187"/>
      <c r="K81" s="171">
        <f t="shared" si="11"/>
        <v>0</v>
      </c>
      <c r="L81" s="171">
        <f t="shared" si="11"/>
        <v>0</v>
      </c>
      <c r="M81" s="171">
        <f t="shared" si="11"/>
        <v>0</v>
      </c>
      <c r="N81" s="171">
        <f t="shared" si="11"/>
        <v>0</v>
      </c>
    </row>
    <row r="82" spans="1:14" ht="18.75" customHeight="1" x14ac:dyDescent="0.2">
      <c r="A82" s="230" t="s">
        <v>85</v>
      </c>
      <c r="B82" s="187"/>
      <c r="C82" s="187"/>
      <c r="D82" s="187"/>
      <c r="E82" s="187"/>
      <c r="F82" s="144">
        <f>SUM(B82:E82)</f>
        <v>0</v>
      </c>
      <c r="G82" s="187"/>
      <c r="H82" s="187"/>
      <c r="I82" s="187"/>
      <c r="J82" s="187"/>
      <c r="K82" s="171">
        <f t="shared" si="11"/>
        <v>0</v>
      </c>
      <c r="L82" s="171">
        <f t="shared" si="11"/>
        <v>0</v>
      </c>
      <c r="M82" s="171">
        <f t="shared" si="11"/>
        <v>0</v>
      </c>
      <c r="N82" s="171">
        <f t="shared" si="11"/>
        <v>0</v>
      </c>
    </row>
    <row r="83" spans="1:14" ht="18.75" customHeight="1" x14ac:dyDescent="0.2">
      <c r="A83" s="15" t="s">
        <v>383</v>
      </c>
      <c r="B83" s="29">
        <f t="shared" ref="B83:J83" si="12">SUM(B78:B82)</f>
        <v>4</v>
      </c>
      <c r="C83" s="29">
        <f t="shared" si="12"/>
        <v>6</v>
      </c>
      <c r="D83" s="29">
        <f t="shared" si="12"/>
        <v>1</v>
      </c>
      <c r="E83" s="29">
        <f t="shared" si="12"/>
        <v>0</v>
      </c>
      <c r="F83" s="29">
        <f t="shared" si="12"/>
        <v>11</v>
      </c>
      <c r="G83" s="29">
        <f t="shared" si="12"/>
        <v>24</v>
      </c>
      <c r="H83" s="29">
        <f t="shared" si="12"/>
        <v>100</v>
      </c>
      <c r="I83" s="29">
        <f t="shared" si="12"/>
        <v>1</v>
      </c>
      <c r="J83" s="29">
        <f t="shared" si="12"/>
        <v>0</v>
      </c>
      <c r="K83" s="171">
        <f t="shared" si="11"/>
        <v>0.16666666666666666</v>
      </c>
      <c r="L83" s="171">
        <f t="shared" si="11"/>
        <v>0.06</v>
      </c>
      <c r="M83" s="171">
        <f t="shared" si="11"/>
        <v>1</v>
      </c>
      <c r="N83" s="171">
        <f t="shared" si="11"/>
        <v>0</v>
      </c>
    </row>
    <row r="84" spans="1:14" ht="18.75" customHeight="1" x14ac:dyDescent="0.2">
      <c r="A84" s="5"/>
    </row>
    <row r="85" spans="1:14" ht="18.75" customHeight="1" x14ac:dyDescent="0.2">
      <c r="A85" s="5"/>
    </row>
    <row r="86" spans="1:14" ht="18.75" customHeight="1" x14ac:dyDescent="0.2">
      <c r="A86" s="5"/>
    </row>
    <row r="87" spans="1:14" ht="18.75" customHeight="1" x14ac:dyDescent="0.2">
      <c r="A87" s="5"/>
    </row>
    <row r="88" spans="1:14" ht="18.75" customHeight="1" x14ac:dyDescent="0.2">
      <c r="A88" s="5"/>
    </row>
    <row r="89" spans="1:14" ht="18.75" customHeight="1" x14ac:dyDescent="0.2">
      <c r="A89" s="5"/>
    </row>
    <row r="90" spans="1:14" ht="18.75" customHeight="1" x14ac:dyDescent="0.2">
      <c r="A90" s="5"/>
    </row>
    <row r="91" spans="1:14" ht="18.75" customHeight="1" x14ac:dyDescent="0.25">
      <c r="A91" s="4" t="s">
        <v>232</v>
      </c>
      <c r="B91" s="103"/>
      <c r="C91" s="103"/>
      <c r="D91" s="103"/>
      <c r="E91" s="103"/>
    </row>
    <row r="92" spans="1:14" ht="18.75" customHeight="1" x14ac:dyDescent="0.2">
      <c r="B92" s="103"/>
      <c r="C92" s="103"/>
      <c r="D92" s="103"/>
      <c r="E92" s="103"/>
    </row>
    <row r="93" spans="1:14" ht="36.75" customHeight="1" x14ac:dyDescent="0.2">
      <c r="A93" s="114" t="s">
        <v>39</v>
      </c>
      <c r="B93" s="37" t="s">
        <v>369</v>
      </c>
      <c r="C93" s="37" t="s">
        <v>371</v>
      </c>
      <c r="D93" s="291" t="s">
        <v>374</v>
      </c>
      <c r="E93" s="292" t="s">
        <v>448</v>
      </c>
      <c r="F93" s="170" t="s">
        <v>383</v>
      </c>
      <c r="G93" s="37" t="s">
        <v>405</v>
      </c>
      <c r="H93" s="37" t="s">
        <v>406</v>
      </c>
      <c r="I93" s="291" t="s">
        <v>407</v>
      </c>
      <c r="J93" s="292" t="s">
        <v>449</v>
      </c>
      <c r="K93" s="37" t="s">
        <v>393</v>
      </c>
      <c r="L93" s="37" t="s">
        <v>395</v>
      </c>
      <c r="M93" s="37" t="s">
        <v>378</v>
      </c>
      <c r="N93" s="371" t="s">
        <v>450</v>
      </c>
    </row>
    <row r="94" spans="1:14" ht="18.75" customHeight="1" x14ac:dyDescent="0.2">
      <c r="A94" s="88" t="s">
        <v>29</v>
      </c>
      <c r="B94" s="187">
        <v>4</v>
      </c>
      <c r="C94" s="187">
        <v>6</v>
      </c>
      <c r="D94" s="187">
        <v>1</v>
      </c>
      <c r="E94" s="187">
        <v>0</v>
      </c>
      <c r="F94" s="144">
        <f>SUM(B94:E94)</f>
        <v>11</v>
      </c>
      <c r="G94" s="187">
        <v>24</v>
      </c>
      <c r="H94" s="187">
        <v>100</v>
      </c>
      <c r="I94" s="187">
        <v>1</v>
      </c>
      <c r="J94" s="187">
        <v>0</v>
      </c>
      <c r="K94" s="171">
        <f t="shared" ref="K94:N99" si="13">IF(G94=0, 0, B94/G94)</f>
        <v>0.16666666666666666</v>
      </c>
      <c r="L94" s="171">
        <f t="shared" si="13"/>
        <v>0.06</v>
      </c>
      <c r="M94" s="171">
        <f t="shared" si="13"/>
        <v>1</v>
      </c>
      <c r="N94" s="171">
        <f t="shared" si="13"/>
        <v>0</v>
      </c>
    </row>
    <row r="95" spans="1:14" ht="18.75" customHeight="1" x14ac:dyDescent="0.2">
      <c r="A95" s="88" t="s">
        <v>30</v>
      </c>
      <c r="B95" s="187"/>
      <c r="C95" s="187"/>
      <c r="D95" s="187"/>
      <c r="E95" s="187"/>
      <c r="F95" s="144">
        <f>SUM(B95:E95)</f>
        <v>0</v>
      </c>
      <c r="G95" s="187"/>
      <c r="H95" s="187"/>
      <c r="I95" s="187"/>
      <c r="J95" s="187"/>
      <c r="K95" s="171">
        <f t="shared" si="13"/>
        <v>0</v>
      </c>
      <c r="L95" s="171">
        <f t="shared" si="13"/>
        <v>0</v>
      </c>
      <c r="M95" s="171">
        <f t="shared" si="13"/>
        <v>0</v>
      </c>
      <c r="N95" s="171">
        <f t="shared" si="13"/>
        <v>0</v>
      </c>
    </row>
    <row r="96" spans="1:14" ht="18.75" customHeight="1" x14ac:dyDescent="0.2">
      <c r="A96" s="88" t="s">
        <v>83</v>
      </c>
      <c r="B96" s="187"/>
      <c r="C96" s="187"/>
      <c r="D96" s="187"/>
      <c r="E96" s="187"/>
      <c r="F96" s="144">
        <f>SUM(B96:E96)</f>
        <v>0</v>
      </c>
      <c r="G96" s="187"/>
      <c r="H96" s="187"/>
      <c r="I96" s="187"/>
      <c r="J96" s="187"/>
      <c r="K96" s="171">
        <f t="shared" si="13"/>
        <v>0</v>
      </c>
      <c r="L96" s="171">
        <f t="shared" si="13"/>
        <v>0</v>
      </c>
      <c r="M96" s="171">
        <f t="shared" si="13"/>
        <v>0</v>
      </c>
      <c r="N96" s="171">
        <f t="shared" si="13"/>
        <v>0</v>
      </c>
    </row>
    <row r="97" spans="1:14" ht="18.75" customHeight="1" x14ac:dyDescent="0.2">
      <c r="A97" s="230" t="s">
        <v>84</v>
      </c>
      <c r="B97" s="187"/>
      <c r="C97" s="187"/>
      <c r="D97" s="187"/>
      <c r="E97" s="187"/>
      <c r="F97" s="144">
        <f>SUM(B97:E97)</f>
        <v>0</v>
      </c>
      <c r="G97" s="187"/>
      <c r="H97" s="187"/>
      <c r="I97" s="187"/>
      <c r="J97" s="187"/>
      <c r="K97" s="171">
        <f t="shared" si="13"/>
        <v>0</v>
      </c>
      <c r="L97" s="171">
        <f t="shared" si="13"/>
        <v>0</v>
      </c>
      <c r="M97" s="171">
        <f t="shared" si="13"/>
        <v>0</v>
      </c>
      <c r="N97" s="171">
        <f t="shared" si="13"/>
        <v>0</v>
      </c>
    </row>
    <row r="98" spans="1:14" ht="18.75" customHeight="1" x14ac:dyDescent="0.2">
      <c r="A98" s="230" t="s">
        <v>85</v>
      </c>
      <c r="B98" s="187"/>
      <c r="C98" s="187"/>
      <c r="D98" s="187"/>
      <c r="E98" s="187"/>
      <c r="F98" s="144">
        <f>SUM(B98:E98)</f>
        <v>0</v>
      </c>
      <c r="G98" s="187"/>
      <c r="H98" s="187"/>
      <c r="I98" s="187"/>
      <c r="J98" s="187"/>
      <c r="K98" s="171">
        <f t="shared" si="13"/>
        <v>0</v>
      </c>
      <c r="L98" s="171">
        <f t="shared" si="13"/>
        <v>0</v>
      </c>
      <c r="M98" s="171">
        <f t="shared" si="13"/>
        <v>0</v>
      </c>
      <c r="N98" s="171">
        <f t="shared" si="13"/>
        <v>0</v>
      </c>
    </row>
    <row r="99" spans="1:14" ht="18.75" customHeight="1" x14ac:dyDescent="0.2">
      <c r="A99" s="15" t="s">
        <v>383</v>
      </c>
      <c r="B99" s="29">
        <f t="shared" ref="B99:F99" si="14">SUM(B94:B98)</f>
        <v>4</v>
      </c>
      <c r="C99" s="29">
        <f t="shared" si="14"/>
        <v>6</v>
      </c>
      <c r="D99" s="29">
        <f t="shared" si="14"/>
        <v>1</v>
      </c>
      <c r="E99" s="29">
        <f t="shared" si="14"/>
        <v>0</v>
      </c>
      <c r="F99" s="234">
        <f t="shared" si="14"/>
        <v>11</v>
      </c>
      <c r="G99" s="29">
        <f>SUM(G94:G98)</f>
        <v>24</v>
      </c>
      <c r="H99" s="29">
        <f t="shared" ref="H99:J99" si="15">SUM(H94:H98)</f>
        <v>100</v>
      </c>
      <c r="I99" s="29">
        <f t="shared" si="15"/>
        <v>1</v>
      </c>
      <c r="J99" s="29">
        <f t="shared" si="15"/>
        <v>0</v>
      </c>
      <c r="K99" s="171">
        <f t="shared" si="13"/>
        <v>0.16666666666666666</v>
      </c>
      <c r="L99" s="171">
        <f t="shared" si="13"/>
        <v>0.06</v>
      </c>
      <c r="M99" s="171">
        <f t="shared" si="13"/>
        <v>1</v>
      </c>
      <c r="N99" s="171">
        <f t="shared" si="13"/>
        <v>0</v>
      </c>
    </row>
    <row r="100" spans="1:14" ht="18.75" customHeight="1" x14ac:dyDescent="0.2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188"/>
      <c r="L100" s="188"/>
      <c r="M100" s="188"/>
      <c r="N100" s="188"/>
    </row>
    <row r="101" spans="1:14" ht="18.75" customHeight="1" x14ac:dyDescent="0.2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188"/>
      <c r="L101" s="188"/>
      <c r="M101" s="188"/>
      <c r="N101" s="188"/>
    </row>
    <row r="102" spans="1:14" ht="18.75" customHeight="1" x14ac:dyDescent="0.2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188"/>
      <c r="L102" s="188"/>
      <c r="M102" s="188"/>
      <c r="N102" s="188"/>
    </row>
    <row r="103" spans="1:14" ht="18.75" customHeight="1" x14ac:dyDescent="0.2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188"/>
      <c r="L103" s="188"/>
      <c r="M103" s="188"/>
      <c r="N103" s="188"/>
    </row>
    <row r="104" spans="1:14" ht="18.75" customHeight="1" x14ac:dyDescent="0.2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188"/>
      <c r="L104" s="188"/>
      <c r="M104" s="188"/>
      <c r="N104" s="188"/>
    </row>
    <row r="105" spans="1:14" ht="18.75" customHeight="1" x14ac:dyDescent="0.2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188"/>
      <c r="L105" s="188"/>
      <c r="M105" s="188"/>
      <c r="N105" s="188"/>
    </row>
    <row r="106" spans="1:14" ht="18.75" customHeight="1" x14ac:dyDescent="0.2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188"/>
      <c r="L106" s="188"/>
      <c r="M106" s="188"/>
      <c r="N106" s="188"/>
    </row>
    <row r="107" spans="1:14" ht="18.75" customHeight="1" x14ac:dyDescent="0.25">
      <c r="A107" s="4" t="s">
        <v>212</v>
      </c>
      <c r="B107" s="103"/>
      <c r="C107" s="103"/>
      <c r="D107" s="103"/>
      <c r="E107" s="103"/>
    </row>
    <row r="108" spans="1:14" ht="18.75" customHeight="1" x14ac:dyDescent="0.2">
      <c r="B108" s="103"/>
      <c r="C108" s="103"/>
      <c r="D108" s="103"/>
      <c r="E108" s="103"/>
    </row>
    <row r="109" spans="1:14" ht="36.75" customHeight="1" x14ac:dyDescent="0.2">
      <c r="A109" s="114" t="s">
        <v>39</v>
      </c>
      <c r="B109" s="37" t="s">
        <v>369</v>
      </c>
      <c r="C109" s="37" t="s">
        <v>371</v>
      </c>
      <c r="D109" s="291" t="s">
        <v>374</v>
      </c>
      <c r="E109" s="292" t="s">
        <v>448</v>
      </c>
      <c r="F109" s="170" t="s">
        <v>383</v>
      </c>
      <c r="G109" s="37" t="s">
        <v>405</v>
      </c>
      <c r="H109" s="37" t="s">
        <v>406</v>
      </c>
      <c r="I109" s="291" t="s">
        <v>407</v>
      </c>
      <c r="J109" s="292" t="s">
        <v>449</v>
      </c>
      <c r="K109" s="37" t="s">
        <v>393</v>
      </c>
      <c r="L109" s="37" t="s">
        <v>395</v>
      </c>
      <c r="M109" s="37" t="s">
        <v>378</v>
      </c>
      <c r="N109" s="371" t="s">
        <v>450</v>
      </c>
    </row>
    <row r="110" spans="1:14" ht="18.75" customHeight="1" x14ac:dyDescent="0.2">
      <c r="A110" s="88" t="s">
        <v>29</v>
      </c>
      <c r="B110" s="187">
        <v>4</v>
      </c>
      <c r="C110" s="187">
        <v>6</v>
      </c>
      <c r="D110" s="187">
        <v>1</v>
      </c>
      <c r="E110" s="187">
        <v>0</v>
      </c>
      <c r="F110" s="144">
        <f>SUM(B110:E110)</f>
        <v>11</v>
      </c>
      <c r="G110" s="187">
        <v>24</v>
      </c>
      <c r="H110" s="187">
        <v>100</v>
      </c>
      <c r="I110" s="187">
        <v>1</v>
      </c>
      <c r="J110" s="187">
        <v>0</v>
      </c>
      <c r="K110" s="171">
        <f t="shared" ref="K110:N115" si="16">IF(G110=0, 0, B110/G110)</f>
        <v>0.16666666666666666</v>
      </c>
      <c r="L110" s="171">
        <f t="shared" si="16"/>
        <v>0.06</v>
      </c>
      <c r="M110" s="171">
        <f t="shared" si="16"/>
        <v>1</v>
      </c>
      <c r="N110" s="171">
        <f t="shared" si="16"/>
        <v>0</v>
      </c>
    </row>
    <row r="111" spans="1:14" ht="18.75" customHeight="1" x14ac:dyDescent="0.2">
      <c r="A111" s="88" t="s">
        <v>30</v>
      </c>
      <c r="B111" s="187"/>
      <c r="C111" s="187"/>
      <c r="D111" s="187"/>
      <c r="E111" s="187"/>
      <c r="F111" s="144">
        <f>SUM(B111:E111)</f>
        <v>0</v>
      </c>
      <c r="G111" s="187"/>
      <c r="H111" s="187"/>
      <c r="I111" s="187"/>
      <c r="J111" s="187"/>
      <c r="K111" s="171">
        <f t="shared" si="16"/>
        <v>0</v>
      </c>
      <c r="L111" s="171">
        <f t="shared" si="16"/>
        <v>0</v>
      </c>
      <c r="M111" s="171">
        <f t="shared" si="16"/>
        <v>0</v>
      </c>
      <c r="N111" s="171">
        <f t="shared" si="16"/>
        <v>0</v>
      </c>
    </row>
    <row r="112" spans="1:14" ht="18.75" customHeight="1" x14ac:dyDescent="0.2">
      <c r="A112" s="88" t="s">
        <v>83</v>
      </c>
      <c r="B112" s="187"/>
      <c r="C112" s="187"/>
      <c r="D112" s="187"/>
      <c r="E112" s="187"/>
      <c r="F112" s="144">
        <f>SUM(B112:E112)</f>
        <v>0</v>
      </c>
      <c r="G112" s="187"/>
      <c r="H112" s="187"/>
      <c r="I112" s="187"/>
      <c r="J112" s="187"/>
      <c r="K112" s="171">
        <f t="shared" si="16"/>
        <v>0</v>
      </c>
      <c r="L112" s="171">
        <f t="shared" si="16"/>
        <v>0</v>
      </c>
      <c r="M112" s="171">
        <f t="shared" si="16"/>
        <v>0</v>
      </c>
      <c r="N112" s="171">
        <f t="shared" si="16"/>
        <v>0</v>
      </c>
    </row>
    <row r="113" spans="1:14" ht="18.75" customHeight="1" x14ac:dyDescent="0.2">
      <c r="A113" s="230" t="s">
        <v>84</v>
      </c>
      <c r="B113" s="187"/>
      <c r="C113" s="187"/>
      <c r="D113" s="187"/>
      <c r="E113" s="187"/>
      <c r="F113" s="144">
        <f>SUM(B113:E113)</f>
        <v>0</v>
      </c>
      <c r="G113" s="187"/>
      <c r="H113" s="187"/>
      <c r="I113" s="187"/>
      <c r="J113" s="187"/>
      <c r="K113" s="171">
        <f t="shared" si="16"/>
        <v>0</v>
      </c>
      <c r="L113" s="171">
        <f t="shared" si="16"/>
        <v>0</v>
      </c>
      <c r="M113" s="171">
        <f t="shared" si="16"/>
        <v>0</v>
      </c>
      <c r="N113" s="171">
        <f t="shared" si="16"/>
        <v>0</v>
      </c>
    </row>
    <row r="114" spans="1:14" ht="18.75" customHeight="1" x14ac:dyDescent="0.2">
      <c r="A114" s="230" t="s">
        <v>85</v>
      </c>
      <c r="B114" s="187"/>
      <c r="C114" s="187"/>
      <c r="D114" s="187"/>
      <c r="E114" s="187"/>
      <c r="F114" s="144">
        <f>SUM(B114:E114)</f>
        <v>0</v>
      </c>
      <c r="G114" s="187"/>
      <c r="H114" s="187"/>
      <c r="I114" s="187"/>
      <c r="J114" s="187"/>
      <c r="K114" s="171">
        <f t="shared" si="16"/>
        <v>0</v>
      </c>
      <c r="L114" s="171">
        <f t="shared" si="16"/>
        <v>0</v>
      </c>
      <c r="M114" s="171">
        <f t="shared" si="16"/>
        <v>0</v>
      </c>
      <c r="N114" s="171">
        <f t="shared" si="16"/>
        <v>0</v>
      </c>
    </row>
    <row r="115" spans="1:14" ht="18.75" customHeight="1" x14ac:dyDescent="0.2">
      <c r="A115" s="15" t="s">
        <v>383</v>
      </c>
      <c r="B115" s="29">
        <f t="shared" ref="B115:F115" si="17">SUM(B110:B114)</f>
        <v>4</v>
      </c>
      <c r="C115" s="29">
        <f t="shared" si="17"/>
        <v>6</v>
      </c>
      <c r="D115" s="29">
        <f t="shared" si="17"/>
        <v>1</v>
      </c>
      <c r="E115" s="29">
        <f t="shared" si="17"/>
        <v>0</v>
      </c>
      <c r="F115" s="234">
        <f t="shared" si="17"/>
        <v>11</v>
      </c>
      <c r="G115" s="29">
        <f>SUM(G110:G114)</f>
        <v>24</v>
      </c>
      <c r="H115" s="29">
        <f t="shared" ref="H115:J115" si="18">SUM(H110:H114)</f>
        <v>100</v>
      </c>
      <c r="I115" s="29">
        <f t="shared" si="18"/>
        <v>1</v>
      </c>
      <c r="J115" s="29">
        <f t="shared" si="18"/>
        <v>0</v>
      </c>
      <c r="K115" s="171">
        <f t="shared" si="16"/>
        <v>0.16666666666666666</v>
      </c>
      <c r="L115" s="171">
        <f t="shared" si="16"/>
        <v>0.06</v>
      </c>
      <c r="M115" s="171">
        <f t="shared" si="16"/>
        <v>1</v>
      </c>
      <c r="N115" s="171">
        <f t="shared" si="16"/>
        <v>0</v>
      </c>
    </row>
    <row r="116" spans="1:14" ht="18.75" customHeight="1" x14ac:dyDescent="0.2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188"/>
      <c r="L116" s="188"/>
      <c r="M116" s="188"/>
      <c r="N116" s="188"/>
    </row>
    <row r="117" spans="1:14" ht="18.75" customHeight="1" x14ac:dyDescent="0.2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188"/>
      <c r="L117" s="188"/>
      <c r="M117" s="188"/>
      <c r="N117" s="188"/>
    </row>
    <row r="118" spans="1:14" ht="18.75" customHeight="1" x14ac:dyDescent="0.2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188"/>
      <c r="L118" s="188"/>
      <c r="M118" s="188"/>
      <c r="N118" s="188"/>
    </row>
    <row r="119" spans="1:14" ht="18.75" customHeight="1" x14ac:dyDescent="0.2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188"/>
      <c r="L119" s="188"/>
      <c r="M119" s="188"/>
      <c r="N119" s="188"/>
    </row>
    <row r="120" spans="1:14" ht="18.75" customHeight="1" x14ac:dyDescent="0.2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188"/>
      <c r="L120" s="188"/>
      <c r="M120" s="188"/>
      <c r="N120" s="188"/>
    </row>
    <row r="121" spans="1:14" ht="18.75" customHeight="1" x14ac:dyDescent="0.2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188"/>
      <c r="L121" s="188"/>
      <c r="M121" s="188"/>
      <c r="N121" s="188"/>
    </row>
    <row r="122" spans="1:14" ht="18.75" customHeight="1" x14ac:dyDescent="0.2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188"/>
      <c r="L122" s="188"/>
      <c r="M122" s="188"/>
      <c r="N122" s="188"/>
    </row>
    <row r="123" spans="1:14" ht="18.75" customHeight="1" x14ac:dyDescent="0.25">
      <c r="A123" s="4" t="s">
        <v>213</v>
      </c>
      <c r="B123" s="103"/>
      <c r="C123" s="103"/>
      <c r="D123" s="103"/>
      <c r="E123" s="103"/>
    </row>
    <row r="124" spans="1:14" ht="18.75" customHeight="1" x14ac:dyDescent="0.2">
      <c r="B124" s="103"/>
      <c r="C124" s="103"/>
      <c r="D124" s="103"/>
      <c r="E124" s="103"/>
    </row>
    <row r="125" spans="1:14" ht="36" customHeight="1" x14ac:dyDescent="0.2">
      <c r="A125" s="114" t="s">
        <v>39</v>
      </c>
      <c r="B125" s="37" t="s">
        <v>369</v>
      </c>
      <c r="C125" s="37" t="s">
        <v>371</v>
      </c>
      <c r="D125" s="291" t="s">
        <v>374</v>
      </c>
      <c r="E125" s="292" t="s">
        <v>448</v>
      </c>
      <c r="F125" s="170" t="s">
        <v>383</v>
      </c>
      <c r="G125" s="37" t="s">
        <v>405</v>
      </c>
      <c r="H125" s="37" t="s">
        <v>406</v>
      </c>
      <c r="I125" s="291" t="s">
        <v>407</v>
      </c>
      <c r="J125" s="292" t="s">
        <v>449</v>
      </c>
      <c r="K125" s="37" t="s">
        <v>393</v>
      </c>
      <c r="L125" s="37" t="s">
        <v>395</v>
      </c>
      <c r="M125" s="37" t="s">
        <v>378</v>
      </c>
      <c r="N125" s="371" t="s">
        <v>450</v>
      </c>
    </row>
    <row r="126" spans="1:14" ht="18.75" customHeight="1" x14ac:dyDescent="0.2">
      <c r="A126" s="88" t="s">
        <v>29</v>
      </c>
      <c r="B126" s="187">
        <v>4</v>
      </c>
      <c r="C126" s="187">
        <v>6</v>
      </c>
      <c r="D126" s="187">
        <v>1</v>
      </c>
      <c r="E126" s="187">
        <v>0</v>
      </c>
      <c r="F126" s="144">
        <f>SUM(B126:E126)</f>
        <v>11</v>
      </c>
      <c r="G126" s="187">
        <v>24</v>
      </c>
      <c r="H126" s="187">
        <v>100</v>
      </c>
      <c r="I126" s="187">
        <v>1</v>
      </c>
      <c r="J126" s="187">
        <v>0</v>
      </c>
      <c r="K126" s="171">
        <f t="shared" ref="K126:N131" si="19">IF(G126=0, 0, B126/G126)</f>
        <v>0.16666666666666666</v>
      </c>
      <c r="L126" s="171">
        <f t="shared" si="19"/>
        <v>0.06</v>
      </c>
      <c r="M126" s="171">
        <f t="shared" si="19"/>
        <v>1</v>
      </c>
      <c r="N126" s="171">
        <f t="shared" si="19"/>
        <v>0</v>
      </c>
    </row>
    <row r="127" spans="1:14" ht="18.75" customHeight="1" x14ac:dyDescent="0.2">
      <c r="A127" s="88" t="s">
        <v>30</v>
      </c>
      <c r="B127" s="187"/>
      <c r="C127" s="187"/>
      <c r="D127" s="187"/>
      <c r="E127" s="187"/>
      <c r="F127" s="144">
        <f>SUM(B127:E127)</f>
        <v>0</v>
      </c>
      <c r="G127" s="187"/>
      <c r="H127" s="187"/>
      <c r="I127" s="187"/>
      <c r="J127" s="187"/>
      <c r="K127" s="171">
        <f t="shared" si="19"/>
        <v>0</v>
      </c>
      <c r="L127" s="171">
        <f t="shared" si="19"/>
        <v>0</v>
      </c>
      <c r="M127" s="171">
        <f t="shared" si="19"/>
        <v>0</v>
      </c>
      <c r="N127" s="171">
        <f t="shared" si="19"/>
        <v>0</v>
      </c>
    </row>
    <row r="128" spans="1:14" ht="18.75" customHeight="1" x14ac:dyDescent="0.2">
      <c r="A128" s="88" t="s">
        <v>83</v>
      </c>
      <c r="B128" s="187"/>
      <c r="C128" s="187"/>
      <c r="D128" s="187"/>
      <c r="E128" s="187"/>
      <c r="F128" s="144">
        <f>SUM(B128:E128)</f>
        <v>0</v>
      </c>
      <c r="G128" s="187"/>
      <c r="H128" s="187"/>
      <c r="I128" s="187"/>
      <c r="J128" s="187"/>
      <c r="K128" s="171">
        <f t="shared" si="19"/>
        <v>0</v>
      </c>
      <c r="L128" s="171">
        <f t="shared" si="19"/>
        <v>0</v>
      </c>
      <c r="M128" s="171">
        <f t="shared" si="19"/>
        <v>0</v>
      </c>
      <c r="N128" s="171">
        <f t="shared" si="19"/>
        <v>0</v>
      </c>
    </row>
    <row r="129" spans="1:25" ht="18.75" customHeight="1" x14ac:dyDescent="0.2">
      <c r="A129" s="230" t="s">
        <v>84</v>
      </c>
      <c r="B129" s="187"/>
      <c r="C129" s="187"/>
      <c r="D129" s="187"/>
      <c r="E129" s="187"/>
      <c r="F129" s="144">
        <f>SUM(B129:E129)</f>
        <v>0</v>
      </c>
      <c r="G129" s="187"/>
      <c r="H129" s="187"/>
      <c r="I129" s="187"/>
      <c r="J129" s="187"/>
      <c r="K129" s="171">
        <f t="shared" si="19"/>
        <v>0</v>
      </c>
      <c r="L129" s="171">
        <f t="shared" si="19"/>
        <v>0</v>
      </c>
      <c r="M129" s="171">
        <f t="shared" si="19"/>
        <v>0</v>
      </c>
      <c r="N129" s="171">
        <f t="shared" si="19"/>
        <v>0</v>
      </c>
    </row>
    <row r="130" spans="1:25" ht="18.75" customHeight="1" x14ac:dyDescent="0.2">
      <c r="A130" s="230" t="s">
        <v>85</v>
      </c>
      <c r="B130" s="187"/>
      <c r="C130" s="187"/>
      <c r="D130" s="187"/>
      <c r="E130" s="187"/>
      <c r="F130" s="144">
        <f>SUM(B130:E130)</f>
        <v>0</v>
      </c>
      <c r="G130" s="187"/>
      <c r="H130" s="187"/>
      <c r="I130" s="187"/>
      <c r="J130" s="187"/>
      <c r="K130" s="171">
        <f t="shared" si="19"/>
        <v>0</v>
      </c>
      <c r="L130" s="171">
        <f t="shared" si="19"/>
        <v>0</v>
      </c>
      <c r="M130" s="171">
        <f t="shared" si="19"/>
        <v>0</v>
      </c>
      <c r="N130" s="171">
        <f t="shared" si="19"/>
        <v>0</v>
      </c>
    </row>
    <row r="131" spans="1:25" ht="18.75" customHeight="1" x14ac:dyDescent="0.2">
      <c r="A131" s="15" t="s">
        <v>383</v>
      </c>
      <c r="B131" s="29">
        <f t="shared" ref="B131:E131" si="20">SUM(B126:B130)</f>
        <v>4</v>
      </c>
      <c r="C131" s="29">
        <f t="shared" si="20"/>
        <v>6</v>
      </c>
      <c r="D131" s="29">
        <f t="shared" si="20"/>
        <v>1</v>
      </c>
      <c r="E131" s="29">
        <f t="shared" si="20"/>
        <v>0</v>
      </c>
      <c r="F131" s="234">
        <f>SUM(F126:F130)</f>
        <v>11</v>
      </c>
      <c r="G131" s="29">
        <f>SUM(G126:G130)</f>
        <v>24</v>
      </c>
      <c r="H131" s="29">
        <f t="shared" ref="H131:J131" si="21">SUM(H126:H130)</f>
        <v>100</v>
      </c>
      <c r="I131" s="29">
        <f t="shared" si="21"/>
        <v>1</v>
      </c>
      <c r="J131" s="29">
        <f t="shared" si="21"/>
        <v>0</v>
      </c>
      <c r="K131" s="171">
        <f t="shared" si="19"/>
        <v>0.16666666666666666</v>
      </c>
      <c r="L131" s="171">
        <f t="shared" si="19"/>
        <v>0.06</v>
      </c>
      <c r="M131" s="171">
        <f t="shared" si="19"/>
        <v>1</v>
      </c>
      <c r="N131" s="171">
        <f t="shared" si="19"/>
        <v>0</v>
      </c>
    </row>
    <row r="132" spans="1:25" ht="18.75" customHeight="1" x14ac:dyDescent="0.2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188"/>
      <c r="L132" s="188"/>
      <c r="M132" s="188"/>
      <c r="N132" s="188"/>
    </row>
    <row r="133" spans="1:25" ht="18.75" customHeight="1" x14ac:dyDescent="0.2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188"/>
      <c r="L133" s="188"/>
      <c r="M133" s="188"/>
      <c r="N133" s="188"/>
    </row>
    <row r="134" spans="1:25" ht="18.75" customHeight="1" x14ac:dyDescent="0.2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188"/>
      <c r="L134" s="188"/>
      <c r="M134" s="188"/>
      <c r="N134" s="188"/>
    </row>
    <row r="135" spans="1:25" ht="18.75" customHeight="1" x14ac:dyDescent="0.2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188"/>
      <c r="L135" s="188"/>
      <c r="M135" s="188"/>
      <c r="N135" s="188"/>
    </row>
    <row r="136" spans="1:25" ht="18.75" customHeight="1" x14ac:dyDescent="0.2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188"/>
      <c r="L136" s="188"/>
      <c r="M136" s="188"/>
      <c r="N136" s="188"/>
    </row>
    <row r="137" spans="1:25" ht="18.75" customHeight="1" x14ac:dyDescent="0.2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188"/>
      <c r="L137" s="188"/>
      <c r="M137" s="188"/>
      <c r="N137" s="188"/>
    </row>
    <row r="138" spans="1:25" ht="18.75" customHeight="1" x14ac:dyDescent="0.2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188"/>
      <c r="L138" s="188"/>
      <c r="M138" s="188"/>
      <c r="N138" s="188"/>
    </row>
    <row r="140" spans="1:25" ht="18.75" customHeight="1" x14ac:dyDescent="0.25">
      <c r="A140" s="4" t="s">
        <v>86</v>
      </c>
      <c r="B140" s="103"/>
      <c r="C140" s="103"/>
      <c r="D140" s="103"/>
      <c r="E140" s="103"/>
    </row>
    <row r="141" spans="1:25" ht="18.75" customHeight="1" x14ac:dyDescent="0.2">
      <c r="B141" s="103"/>
      <c r="C141" s="103"/>
      <c r="D141" s="103"/>
      <c r="E141" s="103"/>
    </row>
    <row r="142" spans="1:25" ht="38.25" customHeight="1" x14ac:dyDescent="0.2">
      <c r="A142" s="114" t="s">
        <v>39</v>
      </c>
      <c r="B142" s="360" t="s">
        <v>369</v>
      </c>
      <c r="C142" s="360" t="s">
        <v>371</v>
      </c>
      <c r="D142" s="356" t="s">
        <v>374</v>
      </c>
      <c r="E142" s="356" t="s">
        <v>448</v>
      </c>
      <c r="F142" s="360" t="s">
        <v>383</v>
      </c>
      <c r="G142" s="360" t="s">
        <v>405</v>
      </c>
      <c r="H142" s="360" t="s">
        <v>406</v>
      </c>
      <c r="I142" s="356" t="s">
        <v>407</v>
      </c>
      <c r="J142" s="356" t="s">
        <v>449</v>
      </c>
      <c r="K142" s="360" t="s">
        <v>393</v>
      </c>
      <c r="L142" s="360" t="s">
        <v>395</v>
      </c>
      <c r="M142" s="360" t="s">
        <v>378</v>
      </c>
      <c r="N142" s="295" t="s">
        <v>450</v>
      </c>
      <c r="O142" s="12" t="s">
        <v>403</v>
      </c>
      <c r="P142" s="31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5" ht="18.75" customHeight="1" x14ac:dyDescent="0.2">
      <c r="A143" s="88" t="s">
        <v>83</v>
      </c>
      <c r="B143" s="187">
        <v>4</v>
      </c>
      <c r="C143" s="187">
        <v>6</v>
      </c>
      <c r="D143" s="187">
        <v>1</v>
      </c>
      <c r="E143" s="187">
        <v>0</v>
      </c>
      <c r="F143" s="144">
        <f>SUM(B143:E143)</f>
        <v>11</v>
      </c>
      <c r="G143" s="187">
        <v>24</v>
      </c>
      <c r="H143" s="187">
        <v>100</v>
      </c>
      <c r="I143" s="187">
        <v>1</v>
      </c>
      <c r="J143" s="187">
        <v>0</v>
      </c>
      <c r="K143" s="171">
        <f t="shared" ref="K143:N146" si="22">IF(G143=0, 0, B143/G143)</f>
        <v>0.16666666666666666</v>
      </c>
      <c r="L143" s="171">
        <f t="shared" si="22"/>
        <v>0.06</v>
      </c>
      <c r="M143" s="171">
        <f t="shared" si="22"/>
        <v>1</v>
      </c>
      <c r="N143" s="171">
        <f t="shared" si="22"/>
        <v>0</v>
      </c>
      <c r="O143" s="107"/>
      <c r="P143" s="103"/>
    </row>
    <row r="144" spans="1:25" ht="18.75" customHeight="1" x14ac:dyDescent="0.2">
      <c r="A144" s="230" t="s">
        <v>84</v>
      </c>
      <c r="B144" s="187"/>
      <c r="C144" s="187"/>
      <c r="D144" s="187"/>
      <c r="E144" s="187"/>
      <c r="F144" s="144">
        <f>SUM(B144:E144)</f>
        <v>0</v>
      </c>
      <c r="G144" s="187"/>
      <c r="H144" s="187"/>
      <c r="I144" s="187"/>
      <c r="J144" s="187"/>
      <c r="K144" s="171">
        <f t="shared" si="22"/>
        <v>0</v>
      </c>
      <c r="L144" s="171">
        <f t="shared" si="22"/>
        <v>0</v>
      </c>
      <c r="M144" s="171">
        <f t="shared" si="22"/>
        <v>0</v>
      </c>
      <c r="N144" s="171">
        <f t="shared" si="22"/>
        <v>0</v>
      </c>
      <c r="O144" s="107"/>
      <c r="P144" s="103"/>
    </row>
    <row r="145" spans="1:25" ht="18.75" customHeight="1" x14ac:dyDescent="0.2">
      <c r="A145" s="230" t="s">
        <v>85</v>
      </c>
      <c r="B145" s="187"/>
      <c r="C145" s="187"/>
      <c r="D145" s="187"/>
      <c r="E145" s="187"/>
      <c r="F145" s="144">
        <f>SUM(B145:E145)</f>
        <v>0</v>
      </c>
      <c r="G145" s="187"/>
      <c r="H145" s="187"/>
      <c r="I145" s="187"/>
      <c r="J145" s="187"/>
      <c r="K145" s="171">
        <f t="shared" si="22"/>
        <v>0</v>
      </c>
      <c r="L145" s="171">
        <f t="shared" si="22"/>
        <v>0</v>
      </c>
      <c r="M145" s="171">
        <f t="shared" si="22"/>
        <v>0</v>
      </c>
      <c r="N145" s="171">
        <f t="shared" si="22"/>
        <v>0</v>
      </c>
      <c r="O145" s="107"/>
      <c r="P145" s="103"/>
    </row>
    <row r="146" spans="1:25" ht="18.75" customHeight="1" x14ac:dyDescent="0.2">
      <c r="A146" s="15" t="s">
        <v>383</v>
      </c>
      <c r="B146" s="29">
        <f t="shared" ref="B146:F146" si="23">SUM(B141:B145)</f>
        <v>4</v>
      </c>
      <c r="C146" s="29">
        <f t="shared" si="23"/>
        <v>6</v>
      </c>
      <c r="D146" s="29">
        <f t="shared" si="23"/>
        <v>1</v>
      </c>
      <c r="E146" s="29">
        <f t="shared" si="23"/>
        <v>0</v>
      </c>
      <c r="F146" s="234">
        <f t="shared" si="23"/>
        <v>11</v>
      </c>
      <c r="G146" s="29">
        <f>SUM(G141:G145)</f>
        <v>24</v>
      </c>
      <c r="H146" s="29">
        <f t="shared" ref="H146:J146" si="24">SUM(H141:H145)</f>
        <v>100</v>
      </c>
      <c r="I146" s="29">
        <f t="shared" si="24"/>
        <v>1</v>
      </c>
      <c r="J146" s="29">
        <f t="shared" si="24"/>
        <v>0</v>
      </c>
      <c r="K146" s="171">
        <f t="shared" si="22"/>
        <v>0.16666666666666666</v>
      </c>
      <c r="L146" s="171">
        <f t="shared" si="22"/>
        <v>0.06</v>
      </c>
      <c r="M146" s="171">
        <f t="shared" si="22"/>
        <v>1</v>
      </c>
      <c r="N146" s="171">
        <f t="shared" si="22"/>
        <v>0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8.75" customHeight="1" x14ac:dyDescent="0.2">
      <c r="A147" s="5"/>
    </row>
    <row r="148" spans="1:25" ht="18.75" customHeight="1" x14ac:dyDescent="0.2">
      <c r="A148" s="5"/>
    </row>
    <row r="149" spans="1:25" ht="18.75" customHeight="1" x14ac:dyDescent="0.2">
      <c r="A149" s="5"/>
    </row>
    <row r="150" spans="1:25" ht="18.75" customHeight="1" x14ac:dyDescent="0.2">
      <c r="A150" s="5"/>
    </row>
    <row r="151" spans="1:25" ht="18.75" customHeight="1" x14ac:dyDescent="0.2">
      <c r="A151" s="5"/>
    </row>
    <row r="152" spans="1:25" ht="18.75" customHeight="1" x14ac:dyDescent="0.2">
      <c r="A152" s="5"/>
    </row>
    <row r="153" spans="1:25" ht="18.75" customHeight="1" x14ac:dyDescent="0.2">
      <c r="A153" s="5"/>
    </row>
    <row r="155" spans="1:25" ht="18.75" customHeight="1" x14ac:dyDescent="0.25">
      <c r="A155" s="4" t="s">
        <v>404</v>
      </c>
      <c r="B155" s="103"/>
      <c r="C155" s="103"/>
      <c r="D155" s="103"/>
      <c r="E155" s="103"/>
    </row>
    <row r="156" spans="1:25" ht="18.75" customHeight="1" x14ac:dyDescent="0.2">
      <c r="B156" s="103"/>
      <c r="C156" s="103"/>
      <c r="D156" s="103"/>
      <c r="E156" s="103"/>
    </row>
    <row r="157" spans="1:25" ht="39" customHeight="1" x14ac:dyDescent="0.2">
      <c r="A157" s="114" t="s">
        <v>39</v>
      </c>
      <c r="B157" s="360" t="s">
        <v>369</v>
      </c>
      <c r="C157" s="360" t="s">
        <v>371</v>
      </c>
      <c r="D157" s="356" t="s">
        <v>374</v>
      </c>
      <c r="E157" s="356" t="s">
        <v>448</v>
      </c>
      <c r="F157" s="360" t="s">
        <v>383</v>
      </c>
      <c r="G157" s="360" t="s">
        <v>405</v>
      </c>
      <c r="H157" s="360" t="s">
        <v>406</v>
      </c>
      <c r="I157" s="356" t="s">
        <v>407</v>
      </c>
      <c r="J157" s="356" t="s">
        <v>449</v>
      </c>
      <c r="K157" s="360" t="s">
        <v>393</v>
      </c>
      <c r="L157" s="360" t="s">
        <v>395</v>
      </c>
      <c r="M157" s="360" t="s">
        <v>378</v>
      </c>
      <c r="N157" s="295" t="s">
        <v>450</v>
      </c>
      <c r="O157" s="12" t="s">
        <v>403</v>
      </c>
      <c r="P157" s="31"/>
      <c r="Q157" s="69"/>
      <c r="R157" s="69"/>
      <c r="S157" s="69"/>
      <c r="T157" s="69"/>
      <c r="U157" s="69"/>
      <c r="V157" s="69"/>
      <c r="W157" s="69"/>
      <c r="X157" s="69"/>
      <c r="Y157" s="69"/>
    </row>
    <row r="158" spans="1:25" ht="18.75" customHeight="1" x14ac:dyDescent="0.2">
      <c r="A158" s="88" t="s">
        <v>29</v>
      </c>
      <c r="B158" s="187">
        <v>4</v>
      </c>
      <c r="C158" s="187">
        <v>6</v>
      </c>
      <c r="D158" s="187">
        <v>1</v>
      </c>
      <c r="E158" s="187">
        <v>0</v>
      </c>
      <c r="F158" s="144">
        <f>SUM(B158:E158)</f>
        <v>11</v>
      </c>
      <c r="G158" s="187">
        <v>24</v>
      </c>
      <c r="H158" s="187">
        <v>100</v>
      </c>
      <c r="I158" s="187">
        <v>1</v>
      </c>
      <c r="J158" s="187">
        <v>0</v>
      </c>
      <c r="K158" s="235">
        <f t="shared" ref="K158:N163" si="25">IF(G158=0, 0, B158/G158)</f>
        <v>0.16666666666666666</v>
      </c>
      <c r="L158" s="235">
        <f t="shared" si="25"/>
        <v>0.06</v>
      </c>
      <c r="M158" s="235">
        <f t="shared" si="25"/>
        <v>1</v>
      </c>
      <c r="N158" s="235">
        <f t="shared" si="25"/>
        <v>0</v>
      </c>
      <c r="O158" s="107"/>
      <c r="P158" s="103"/>
    </row>
    <row r="159" spans="1:25" ht="18.75" customHeight="1" x14ac:dyDescent="0.2">
      <c r="A159" s="88" t="s">
        <v>30</v>
      </c>
      <c r="B159" s="187"/>
      <c r="C159" s="187"/>
      <c r="D159" s="187"/>
      <c r="E159" s="187"/>
      <c r="F159" s="144">
        <f>SUM(B159:E159)</f>
        <v>0</v>
      </c>
      <c r="G159" s="187"/>
      <c r="H159" s="187"/>
      <c r="I159" s="187"/>
      <c r="J159" s="187"/>
      <c r="K159" s="235">
        <f t="shared" si="25"/>
        <v>0</v>
      </c>
      <c r="L159" s="235">
        <f t="shared" si="25"/>
        <v>0</v>
      </c>
      <c r="M159" s="235">
        <f t="shared" si="25"/>
        <v>0</v>
      </c>
      <c r="N159" s="235">
        <f t="shared" si="25"/>
        <v>0</v>
      </c>
      <c r="O159" s="107"/>
      <c r="P159" s="103"/>
    </row>
    <row r="160" spans="1:25" ht="18.75" customHeight="1" x14ac:dyDescent="0.2">
      <c r="A160" s="88" t="s">
        <v>83</v>
      </c>
      <c r="B160" s="187"/>
      <c r="C160" s="187"/>
      <c r="D160" s="187"/>
      <c r="E160" s="187"/>
      <c r="F160" s="144">
        <f>SUM(B160:E160)</f>
        <v>0</v>
      </c>
      <c r="G160" s="187"/>
      <c r="H160" s="187"/>
      <c r="I160" s="187"/>
      <c r="J160" s="187"/>
      <c r="K160" s="235">
        <f t="shared" si="25"/>
        <v>0</v>
      </c>
      <c r="L160" s="235">
        <f t="shared" si="25"/>
        <v>0</v>
      </c>
      <c r="M160" s="235">
        <f t="shared" si="25"/>
        <v>0</v>
      </c>
      <c r="N160" s="235">
        <f t="shared" si="25"/>
        <v>0</v>
      </c>
      <c r="O160" s="107"/>
      <c r="P160" s="103"/>
    </row>
    <row r="161" spans="1:25" ht="18.75" customHeight="1" x14ac:dyDescent="0.2">
      <c r="A161" s="230" t="s">
        <v>84</v>
      </c>
      <c r="B161" s="187"/>
      <c r="C161" s="187"/>
      <c r="D161" s="187"/>
      <c r="E161" s="187"/>
      <c r="F161" s="144">
        <f>SUM(B161:E161)</f>
        <v>0</v>
      </c>
      <c r="G161" s="187"/>
      <c r="H161" s="187"/>
      <c r="I161" s="187"/>
      <c r="J161" s="187"/>
      <c r="K161" s="235">
        <f t="shared" si="25"/>
        <v>0</v>
      </c>
      <c r="L161" s="235">
        <f t="shared" si="25"/>
        <v>0</v>
      </c>
      <c r="M161" s="235">
        <f t="shared" si="25"/>
        <v>0</v>
      </c>
      <c r="N161" s="235">
        <f t="shared" si="25"/>
        <v>0</v>
      </c>
      <c r="O161" s="107"/>
      <c r="P161" s="103"/>
    </row>
    <row r="162" spans="1:25" ht="18.75" customHeight="1" x14ac:dyDescent="0.2">
      <c r="A162" s="230" t="s">
        <v>85</v>
      </c>
      <c r="B162" s="187"/>
      <c r="C162" s="187"/>
      <c r="D162" s="187"/>
      <c r="E162" s="187"/>
      <c r="F162" s="144">
        <f>SUM(B162:E162)</f>
        <v>0</v>
      </c>
      <c r="G162" s="187"/>
      <c r="H162" s="187"/>
      <c r="I162" s="187"/>
      <c r="J162" s="187"/>
      <c r="K162" s="235">
        <f t="shared" si="25"/>
        <v>0</v>
      </c>
      <c r="L162" s="235">
        <f t="shared" si="25"/>
        <v>0</v>
      </c>
      <c r="M162" s="235">
        <f t="shared" si="25"/>
        <v>0</v>
      </c>
      <c r="N162" s="235">
        <f t="shared" si="25"/>
        <v>0</v>
      </c>
      <c r="O162" s="107"/>
      <c r="P162" s="103"/>
    </row>
    <row r="163" spans="1:25" ht="18.75" customHeight="1" x14ac:dyDescent="0.2">
      <c r="A163" s="15" t="s">
        <v>383</v>
      </c>
      <c r="B163" s="29">
        <f t="shared" ref="B163:E163" si="26">SUM(B158:B162)</f>
        <v>4</v>
      </c>
      <c r="C163" s="29">
        <f t="shared" si="26"/>
        <v>6</v>
      </c>
      <c r="D163" s="29">
        <f t="shared" si="26"/>
        <v>1</v>
      </c>
      <c r="E163" s="29">
        <f t="shared" si="26"/>
        <v>0</v>
      </c>
      <c r="F163" s="234">
        <f>SUM(F158:F162)</f>
        <v>11</v>
      </c>
      <c r="G163" s="29">
        <f>SUM(G158:G162)</f>
        <v>24</v>
      </c>
      <c r="H163" s="29">
        <f t="shared" ref="H163:J163" si="27">SUM(H158:H162)</f>
        <v>100</v>
      </c>
      <c r="I163" s="29">
        <f t="shared" si="27"/>
        <v>1</v>
      </c>
      <c r="J163" s="29">
        <f t="shared" si="27"/>
        <v>0</v>
      </c>
      <c r="K163" s="235">
        <f t="shared" si="25"/>
        <v>0.16666666666666666</v>
      </c>
      <c r="L163" s="235">
        <f t="shared" si="25"/>
        <v>0.06</v>
      </c>
      <c r="M163" s="235">
        <f t="shared" si="25"/>
        <v>1</v>
      </c>
      <c r="N163" s="235">
        <f t="shared" si="25"/>
        <v>0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8.75" customHeight="1" x14ac:dyDescent="0.2">
      <c r="A164" s="5"/>
    </row>
  </sheetData>
  <customSheetViews>
    <customSheetView guid="{44F1111D-E141-4521-B561-50BB9B217F94}" scale="50" hiddenColumns="1">
      <rowBreaks count="6" manualBreakCount="6">
        <brk id="41" max="16383" man="1"/>
        <brk id="71" max="16383" man="1"/>
        <brk id="101" max="16383" man="1"/>
        <brk id="133" max="16383" man="1"/>
        <brk id="139" max="25" man="1"/>
        <brk id="150" max="16383" man="1"/>
      </rowBreaks>
      <colBreaks count="1" manualBreakCount="1">
        <brk id="15" max="169" man="1"/>
      </colBreaks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5" orientation="portrait" r:id="rId2"/>
  <rowBreaks count="4" manualBreakCount="4">
    <brk id="40" max="16383" man="1"/>
    <brk id="70" max="16383" man="1"/>
    <brk id="101" max="25" man="1"/>
    <brk id="132" max="16383" man="1"/>
  </rowBreaks>
  <colBreaks count="1" manualBreakCount="1">
    <brk id="15" max="16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36</vt:i4>
      </vt:variant>
    </vt:vector>
  </HeadingPairs>
  <TitlesOfParts>
    <vt:vector size="65" baseType="lpstr">
      <vt:lpstr>Titel</vt:lpstr>
      <vt:lpstr>Inhalt</vt:lpstr>
      <vt:lpstr>Hinweise</vt:lpstr>
      <vt:lpstr>S 1 Studiengang</vt:lpstr>
      <vt:lpstr>S 2 Fachbereich</vt:lpstr>
      <vt:lpstr>S 3 Studienverlauf </vt:lpstr>
      <vt:lpstr>S 4 Absolv. Regelst.</vt:lpstr>
      <vt:lpstr>HP 1 Statusgruppen</vt:lpstr>
      <vt:lpstr>HP 2 Teilzeit</vt:lpstr>
      <vt:lpstr>HP 3 Befristet</vt:lpstr>
      <vt:lpstr>HP 4 Professuren</vt:lpstr>
      <vt:lpstr>HP 5 GPG</vt:lpstr>
      <vt:lpstr>HP 6 Beruf.verfahren</vt:lpstr>
      <vt:lpstr>HP 7 LfbA</vt:lpstr>
      <vt:lpstr>HP 8 Lehrbeauf.</vt:lpstr>
      <vt:lpstr>HP 9 Wiss. Mitarb.</vt:lpstr>
      <vt:lpstr>HP 10 SHK WHK</vt:lpstr>
      <vt:lpstr>HP 11 MTV</vt:lpstr>
      <vt:lpstr>WQ 1 Promotionen</vt:lpstr>
      <vt:lpstr>WQ 2 Karrierestufen</vt:lpstr>
      <vt:lpstr>LG 1 Führungsebenen</vt:lpstr>
      <vt:lpstr>LG 2 Verwalt. Leitung</vt:lpstr>
      <vt:lpstr>LG 3 Leitung Proj.</vt:lpstr>
      <vt:lpstr>LG 4 Zentr. Gremien</vt:lpstr>
      <vt:lpstr>LG 5 Gremien Fachb.</vt:lpstr>
      <vt:lpstr>LG 6 Berufungskomm.</vt:lpstr>
      <vt:lpstr>LG 7 Partizipationsquote</vt:lpstr>
      <vt:lpstr>F 1 Budget für Gleichstellung</vt:lpstr>
      <vt:lpstr>FG 1 Vereinbarkeit</vt:lpstr>
      <vt:lpstr>'LG 2 Verwalt. Leitung'!_Toc535911891</vt:lpstr>
      <vt:lpstr>'LG 3 Leitung Proj.'!_Toc535911892</vt:lpstr>
      <vt:lpstr>'LG 4 Zentr. Gremien'!_Toc535911893</vt:lpstr>
      <vt:lpstr>'LG 5 Gremien Fachb.'!_Toc535911893</vt:lpstr>
      <vt:lpstr>'LG 6 Berufungskomm.'!_Toc535911893</vt:lpstr>
      <vt:lpstr>'LG 5 Gremien Fachb.'!_Toc535911894</vt:lpstr>
      <vt:lpstr>'LG 6 Berufungskomm.'!_Toc535911894</vt:lpstr>
      <vt:lpstr>'LG 6 Berufungskomm.'!_Toc535911895</vt:lpstr>
      <vt:lpstr>'F 1 Budget für Gleichstellung'!Druckbereich</vt:lpstr>
      <vt:lpstr>'FG 1 Vereinbarkeit'!Druckbereich</vt:lpstr>
      <vt:lpstr>Hinweise!Druckbereich</vt:lpstr>
      <vt:lpstr>'HP 1 Statusgruppen'!Druckbereich</vt:lpstr>
      <vt:lpstr>'HP 10 SHK WHK'!Druckbereich</vt:lpstr>
      <vt:lpstr>'HP 11 MTV'!Druckbereich</vt:lpstr>
      <vt:lpstr>'HP 2 Teilzeit'!Druckbereich</vt:lpstr>
      <vt:lpstr>'HP 3 Befristet'!Druckbereich</vt:lpstr>
      <vt:lpstr>'HP 4 Professuren'!Druckbereich</vt:lpstr>
      <vt:lpstr>'HP 5 GPG'!Druckbereich</vt:lpstr>
      <vt:lpstr>'HP 6 Beruf.verfahren'!Druckbereich</vt:lpstr>
      <vt:lpstr>'HP 7 LfbA'!Druckbereich</vt:lpstr>
      <vt:lpstr>'HP 8 Lehrbeauf.'!Druckbereich</vt:lpstr>
      <vt:lpstr>'HP 9 Wiss. Mitarb.'!Druckbereich</vt:lpstr>
      <vt:lpstr>Inhalt!Druckbereich</vt:lpstr>
      <vt:lpstr>'LG 1 Führungsebenen'!Druckbereich</vt:lpstr>
      <vt:lpstr>'LG 2 Verwalt. Leitung'!Druckbereich</vt:lpstr>
      <vt:lpstr>'LG 3 Leitung Proj.'!Druckbereich</vt:lpstr>
      <vt:lpstr>'LG 4 Zentr. Gremien'!Druckbereich</vt:lpstr>
      <vt:lpstr>'LG 5 Gremien Fachb.'!Druckbereich</vt:lpstr>
      <vt:lpstr>'LG 6 Berufungskomm.'!Druckbereich</vt:lpstr>
      <vt:lpstr>'LG 7 Partizipationsquote'!Druckbereich</vt:lpstr>
      <vt:lpstr>'S 2 Fachbereich'!Druckbereich</vt:lpstr>
      <vt:lpstr>'S 3 Studienverlauf '!Druckbereich</vt:lpstr>
      <vt:lpstr>'S 4 Absolv. Regelst.'!Druckbereich</vt:lpstr>
      <vt:lpstr>Titel!Druckbereich</vt:lpstr>
      <vt:lpstr>'WQ 1 Promotionen'!Druckbereich</vt:lpstr>
      <vt:lpstr>'WQ 2 Karrierestufen'!Druckbereich</vt:lpstr>
    </vt:vector>
  </TitlesOfParts>
  <Company>HSR Hochschule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bciprian</dc:creator>
  <cp:lastModifiedBy>Kiehl, Elisa</cp:lastModifiedBy>
  <cp:lastPrinted>2019-05-07T10:26:09Z</cp:lastPrinted>
  <dcterms:created xsi:type="dcterms:W3CDTF">2010-05-06T13:06:34Z</dcterms:created>
  <dcterms:modified xsi:type="dcterms:W3CDTF">2021-08-03T14:10:05Z</dcterms:modified>
</cp:coreProperties>
</file>